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2.18" sheetId="1" r:id="rId1"/>
  </sheets>
  <externalReferences>
    <externalReference r:id="rId4"/>
    <externalReference r:id="rId5"/>
  </externalReferences>
  <definedNames>
    <definedName name="_xlnm.Print_Area" localSheetId="0">'01.02.18'!$B$1:$K$68</definedName>
  </definedNames>
  <calcPr fullCalcOnLoad="1"/>
</workbook>
</file>

<file path=xl/sharedStrings.xml><?xml version="1.0" encoding="utf-8"?>
<sst xmlns="http://schemas.openxmlformats.org/spreadsheetml/2006/main" count="98" uniqueCount="85">
  <si>
    <t>Найменування показника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</si>
  <si>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</si>
  <si>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</si>
  <si>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</si>
  <si>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</si>
  <si>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</si>
  <si>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</si>
  <si>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</si>
  <si>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 ( спеціальний фонд )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</si>
  <si>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</si>
  <si>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</si>
  <si>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</si>
  <si>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</si>
  <si>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</si>
  <si>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</si>
  <si>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</si>
  <si>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</si>
  <si>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</si>
  <si>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</si>
  <si>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</si>
  <si>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</si>
  <si>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</si>
  <si>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</si>
  <si>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</si>
  <si>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</si>
  <si>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</si>
  <si>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</si>
  <si>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Видатки  (загальний фонд )</t>
  </si>
  <si>
    <t>(без власних надходжень бюджетних установ)</t>
  </si>
  <si>
    <t>тис. грн</t>
  </si>
  <si>
    <t>Код бюджетної класифікації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</si>
  <si>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</si>
  <si>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</si>
  <si>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</si>
  <si>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</si>
  <si>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</si>
  <si>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</si>
  <si>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</si>
  <si>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</si>
  <si>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</si>
  <si>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</si>
  <si>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</si>
  <si>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</si>
  <si>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</si>
  <si>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</si>
  <si>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</si>
  <si>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</si>
  <si>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</si>
  <si>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</si>
  <si>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</si>
  <si>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</si>
  <si>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</si>
  <si>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</si>
  <si>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</si>
  <si>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</si>
  <si>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</si>
  <si>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</si>
  <si>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</si>
  <si>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</si>
  <si>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</si>
  <si>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</si>
  <si>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</si>
  <si>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</si>
  <si>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</si>
  <si>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</si>
  <si>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Плата за використання інших природних ресурсів</t>
  </si>
  <si>
    <t xml:space="preserve">11020200              </t>
  </si>
  <si>
    <t xml:space="preserve">План на 2017 рік </t>
  </si>
  <si>
    <t>Приріст, % 2018 до 2017 року</t>
  </si>
  <si>
    <t>4110100</t>
  </si>
  <si>
    <t>4111000</t>
  </si>
  <si>
    <t>4112000</t>
  </si>
  <si>
    <t>411300</t>
  </si>
  <si>
    <t>4116000</t>
  </si>
  <si>
    <t>4114000</t>
  </si>
  <si>
    <t>4115000</t>
  </si>
  <si>
    <t>4113000</t>
  </si>
  <si>
    <t>4116300</t>
  </si>
  <si>
    <t>4117000</t>
  </si>
  <si>
    <t xml:space="preserve">План на 2018 рік </t>
  </si>
  <si>
    <t xml:space="preserve">Довідка про виконання індикативних показників доходів та видатків  бюджету м. Києва станом на 01.04.2018 </t>
  </si>
  <si>
    <t>План на січень -березень 2018 року</t>
  </si>
  <si>
    <t>Виконано на 01.04.2018</t>
  </si>
  <si>
    <t xml:space="preserve"> до січня - березня 2018 року</t>
  </si>
  <si>
    <t>Виконано на 01.04.2017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</si>
</sst>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%"/>
    <numFmt numFmtId="202" formatCode="[$-FC19]d\ mmmm\ yyyy\ &quot;г.&quot;"/>
    <numFmt numFmtId="203" formatCode="#,##0;[Red]#,##0"/>
    <numFmt numFmtId="204" formatCode="0.0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96" fontId="1" fillId="0" borderId="10" xfId="0" applyNumberFormat="1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>
      <alignment horizontal="center" wrapText="1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6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204" fontId="1" fillId="0" borderId="12" xfId="0" applyNumberFormat="1" applyFont="1" applyFill="1" applyBorder="1" applyAlignment="1" applyProtection="1">
      <alignment horizontal="center" vertical="center" wrapText="1"/>
      <protection/>
    </xf>
    <xf numFmtId="20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96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5" xfId="0" applyFont="1" applyBorder="1" applyAlignment="1">
      <alignment vertical="center" wrapText="1"/>
    </xf>
    <xf numFmtId="203" fontId="6" fillId="0" borderId="16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Border="1" applyAlignment="1" applyProtection="1">
      <alignment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96" fontId="2" fillId="0" borderId="10" xfId="5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96" fontId="2" fillId="0" borderId="15" xfId="0" applyNumberFormat="1" applyFont="1" applyFill="1" applyBorder="1" applyAlignment="1" applyProtection="1">
      <alignment horizontal="right" vertical="center" wrapText="1"/>
      <protection/>
    </xf>
    <xf numFmtId="196" fontId="1" fillId="0" borderId="15" xfId="52" applyNumberFormat="1" applyFont="1" applyFill="1" applyBorder="1" applyAlignment="1" applyProtection="1">
      <alignment horizontal="right" vertical="center" wrapText="1"/>
      <protection/>
    </xf>
    <xf numFmtId="196" fontId="1" fillId="0" borderId="15" xfId="0" applyNumberFormat="1" applyFont="1" applyFill="1" applyBorder="1" applyAlignment="1" applyProtection="1">
      <alignment horizontal="right" vertical="center" wrapText="1"/>
      <protection/>
    </xf>
    <xf numFmtId="203" fontId="6" fillId="0" borderId="18" xfId="0" applyNumberFormat="1" applyFont="1" applyFill="1" applyBorder="1" applyAlignment="1">
      <alignment horizontal="center" vertical="center" wrapText="1"/>
    </xf>
    <xf numFmtId="196" fontId="1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96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196" fontId="2" fillId="33" borderId="10" xfId="0" applyNumberFormat="1" applyFont="1" applyFill="1" applyBorder="1" applyAlignment="1" applyProtection="1">
      <alignment horizontal="right" vertical="center" wrapText="1"/>
      <protection/>
    </xf>
    <xf numFmtId="196" fontId="1" fillId="33" borderId="10" xfId="0" applyNumberFormat="1" applyFont="1" applyFill="1" applyBorder="1" applyAlignment="1" applyProtection="1">
      <alignment horizontal="center" vertical="center" wrapText="1"/>
      <protection/>
    </xf>
    <xf numFmtId="196" fontId="2" fillId="33" borderId="10" xfId="0" applyNumberFormat="1" applyFont="1" applyFill="1" applyBorder="1" applyAlignment="1">
      <alignment horizontal="center" wrapText="1"/>
    </xf>
    <xf numFmtId="204" fontId="2" fillId="33" borderId="12" xfId="0" applyNumberFormat="1" applyFont="1" applyFill="1" applyBorder="1" applyAlignment="1" applyProtection="1">
      <alignment horizontal="center" vertical="center" wrapText="1"/>
      <protection/>
    </xf>
    <xf numFmtId="20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196" fontId="1" fillId="33" borderId="10" xfId="0" applyNumberFormat="1" applyFont="1" applyFill="1" applyBorder="1" applyAlignment="1">
      <alignment horizontal="center" wrapText="1"/>
    </xf>
    <xf numFmtId="196" fontId="2" fillId="33" borderId="15" xfId="0" applyNumberFormat="1" applyFont="1" applyFill="1" applyBorder="1" applyAlignment="1" applyProtection="1">
      <alignment horizontal="right" vertical="center" wrapText="1"/>
      <protection/>
    </xf>
    <xf numFmtId="196" fontId="2" fillId="33" borderId="15" xfId="0" applyNumberFormat="1" applyFont="1" applyFill="1" applyBorder="1" applyAlignment="1" applyProtection="1">
      <alignment horizontal="center" vertical="center" wrapText="1"/>
      <protection/>
    </xf>
    <xf numFmtId="203" fontId="6" fillId="0" borderId="19" xfId="0" applyNumberFormat="1" applyFont="1" applyFill="1" applyBorder="1" applyAlignment="1">
      <alignment horizontal="center" vertical="center" wrapText="1"/>
    </xf>
    <xf numFmtId="203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203" fontId="6" fillId="0" borderId="23" xfId="0" applyNumberFormat="1" applyFont="1" applyFill="1" applyBorder="1" applyAlignment="1">
      <alignment horizontal="center" vertical="center" wrapText="1"/>
    </xf>
    <xf numFmtId="203" fontId="6" fillId="0" borderId="24" xfId="0" applyNumberFormat="1" applyFont="1" applyFill="1" applyBorder="1" applyAlignment="1">
      <alignment horizontal="center" vertical="center" wrapText="1"/>
    </xf>
    <xf numFmtId="203" fontId="6" fillId="0" borderId="25" xfId="0" applyNumberFormat="1" applyFont="1" applyFill="1" applyBorder="1" applyAlignment="1">
      <alignment horizontal="center" vertical="center" wrapText="1"/>
    </xf>
    <xf numFmtId="203" fontId="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203" fontId="6" fillId="0" borderId="28" xfId="0" applyNumberFormat="1" applyFont="1" applyFill="1" applyBorder="1" applyAlignment="1">
      <alignment horizontal="center" vertical="center" wrapText="1"/>
    </xf>
    <xf numFmtId="203" fontId="6" fillId="0" borderId="29" xfId="0" applyNumberFormat="1" applyFont="1" applyFill="1" applyBorder="1" applyAlignment="1">
      <alignment horizontal="center" vertical="center" wrapText="1"/>
    </xf>
    <xf numFmtId="203" fontId="6" fillId="0" borderId="32" xfId="0" applyNumberFormat="1" applyFont="1" applyFill="1" applyBorder="1" applyAlignment="1">
      <alignment horizontal="center" vertical="center" wrapText="1"/>
    </xf>
    <xf numFmtId="203" fontId="6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7%20&#1088;&#1110;&#1082;\&#1056;&#1072;&#1073;&#1086;&#1090;&#1072;%20&#1082;&#1072;&#1078;&#1076;&#1099;&#1081;%20&#1076;&#1077;&#1085;&#1100;\&#1042;&#1080;&#1082;(2017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15\Desktop\&#1056;&#1072;&#1073;&#1086;&#1095;&#1072;&#1103;\2018&#1088;&#1110;&#1082;\&#1056;&#1072;&#1073;&#1086;&#1090;&#1072;%20&#1082;&#1072;&#1078;&#1076;&#1099;&#1081;%20&#1076;&#1077;&#1085;&#1100;\&#1042;&#1080;&#1082;(2018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грудень(п)"/>
      <sheetName val="грудень(п)"/>
      <sheetName val="січень-грудень"/>
      <sheetName val="грудень"/>
      <sheetName val="січень-листопад(п)"/>
      <sheetName val="листопад(п)"/>
      <sheetName val="січень-листопад"/>
      <sheetName val="листопад"/>
      <sheetName val="січень-жовтень(п)"/>
      <sheetName val="жовтень(п)"/>
      <sheetName val="січень-жовтень"/>
      <sheetName val="жовтень"/>
      <sheetName val="січень-вересень(п)"/>
      <sheetName val="вересень(п)"/>
      <sheetName val="січень-вересень"/>
      <sheetName val="вересень"/>
      <sheetName val="січень-серпень(п)"/>
      <sheetName val="серпень(п)"/>
      <sheetName val="січень-серпень"/>
      <sheetName val="серпень"/>
      <sheetName val="січень-липень(п)"/>
      <sheetName val="липень(п)"/>
      <sheetName val="січень-липень"/>
      <sheetName val="липень"/>
      <sheetName val="січень-червень(п)"/>
      <sheetName val="червень(п)"/>
      <sheetName val="січень-червень"/>
      <sheetName val="червень"/>
      <sheetName val="січень-травень(п)"/>
      <sheetName val="травень(п)"/>
      <sheetName val="січень-травень"/>
      <sheetName val="травень"/>
      <sheetName val="січень-квітень(п)"/>
      <sheetName val="квітень(п)"/>
      <sheetName val="січень-квітень"/>
      <sheetName val="квітень "/>
      <sheetName val="січень-березень(п) (2)"/>
      <sheetName val="січень-березень(п)"/>
      <sheetName val="березень(п)"/>
      <sheetName val="січень-березень (2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2017"/>
    </sheetNames>
    <sheetDataSet>
      <sheetData sheetId="11">
        <row r="8">
          <cell r="C8">
            <v>583712.3</v>
          </cell>
        </row>
        <row r="10">
          <cell r="C10">
            <v>87889</v>
          </cell>
        </row>
        <row r="11">
          <cell r="C11">
            <v>2748.2</v>
          </cell>
        </row>
        <row r="14">
          <cell r="C14">
            <v>707.8</v>
          </cell>
        </row>
        <row r="15">
          <cell r="C15">
            <v>569.9</v>
          </cell>
        </row>
        <row r="16">
          <cell r="C16">
            <v>100.19999999999999</v>
          </cell>
        </row>
        <row r="17">
          <cell r="C17">
            <v>129189.8</v>
          </cell>
        </row>
        <row r="22">
          <cell r="C22">
            <v>1361</v>
          </cell>
        </row>
        <row r="23">
          <cell r="C23">
            <v>1252.6</v>
          </cell>
        </row>
        <row r="24">
          <cell r="C24">
            <v>69.3</v>
          </cell>
        </row>
        <row r="25">
          <cell r="C25">
            <v>22593.8</v>
          </cell>
        </row>
        <row r="27">
          <cell r="C27">
            <v>194000</v>
          </cell>
        </row>
        <row r="28">
          <cell r="C28">
            <v>238260</v>
          </cell>
        </row>
        <row r="29">
          <cell r="C29">
            <v>8430</v>
          </cell>
        </row>
        <row r="30">
          <cell r="C30">
            <v>4250</v>
          </cell>
        </row>
        <row r="31">
          <cell r="C31">
            <v>6337.1</v>
          </cell>
        </row>
        <row r="32">
          <cell r="C32">
            <v>1565.5</v>
          </cell>
        </row>
        <row r="33">
          <cell r="C33">
            <v>13991.7</v>
          </cell>
        </row>
        <row r="34">
          <cell r="C34">
            <v>162.7</v>
          </cell>
        </row>
        <row r="36">
          <cell r="C36">
            <v>465227.3</v>
          </cell>
        </row>
        <row r="44">
          <cell r="C44">
            <v>6</v>
          </cell>
        </row>
        <row r="45">
          <cell r="C45">
            <v>1338.8</v>
          </cell>
        </row>
        <row r="47">
          <cell r="C47">
            <v>40303.3</v>
          </cell>
        </row>
        <row r="48">
          <cell r="C48">
            <v>398.1</v>
          </cell>
        </row>
        <row r="49">
          <cell r="C49">
            <v>5060.699999999999</v>
          </cell>
        </row>
        <row r="51">
          <cell r="C51">
            <v>3359.6000000000004</v>
          </cell>
        </row>
        <row r="52">
          <cell r="C52">
            <v>44.9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грудень(п)"/>
      <sheetName val="грудень(п)"/>
      <sheetName val="січень-грудень"/>
      <sheetName val="грудень"/>
      <sheetName val="січень-листопад(п)"/>
      <sheetName val="листопад(п)"/>
      <sheetName val="січень-листопад"/>
      <sheetName val="листопад"/>
      <sheetName val="січень-жовтень(п)"/>
      <sheetName val="жовтень(п)"/>
      <sheetName val="січень-жовтень"/>
      <sheetName val="жовтень"/>
      <sheetName val="січень-вересень(п)"/>
      <sheetName val="вересень(п)"/>
      <sheetName val="січень-вересень"/>
      <sheetName val="вересень"/>
      <sheetName val="січень-серпень(п)"/>
      <sheetName val="серпень(п)"/>
      <sheetName val="січень-серпень"/>
      <sheetName val="серпень"/>
      <sheetName val="січень-липень(п)"/>
      <sheetName val="липень(п)"/>
      <sheetName val="січень-липень"/>
      <sheetName val="липень"/>
      <sheetName val="січень-червень(п)"/>
      <sheetName val="червень(п)"/>
      <sheetName val="січень-червень"/>
      <sheetName val="червень"/>
      <sheetName val="січень-травень(п)"/>
      <sheetName val="травень(п)"/>
      <sheetName val="січень-травень"/>
      <sheetName val="травень"/>
      <sheetName val="січень-квітень(п)"/>
      <sheetName val="квітень(п)"/>
      <sheetName val="січень-квітень"/>
      <sheetName val="квітень "/>
      <sheetName val="січень-березень(п) (2)"/>
      <sheetName val="січень-березень(п)"/>
      <sheetName val="березень(п)"/>
      <sheetName val="січень-березень (2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Лист1"/>
    </sheetNames>
    <sheetDataSet>
      <sheetData sheetId="46"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view="pageBreakPreview" zoomScale="82" zoomScaleSheetLayoutView="82" zoomScalePageLayoutView="0" workbookViewId="0" topLeftCell="B1">
      <selection activeCell="G40" sqref="G40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4.8515625" style="0" customWidth="1"/>
    <col min="4" max="4" width="18.57421875" style="0" hidden="1" customWidth="1"/>
    <col min="5" max="5" width="15.28125" style="0" customWidth="1"/>
    <col min="6" max="6" width="17.140625" style="0" customWidth="1"/>
    <col min="7" max="7" width="16.28125" style="31" customWidth="1"/>
    <col min="8" max="8" width="16.00390625" style="31" customWidth="1"/>
    <col min="9" max="9" width="14.28125" style="31" customWidth="1"/>
    <col min="10" max="10" width="16.8515625" style="31" customWidth="1"/>
    <col min="11" max="11" width="13.421875" style="36" customWidth="1"/>
  </cols>
  <sheetData>
    <row r="1" spans="2:11" ht="113.25" customHeight="1">
      <c r="B1" s="66" t="s">
        <v>80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21" thickBot="1">
      <c r="B2" s="67" t="s">
        <v>28</v>
      </c>
      <c r="C2" s="67"/>
      <c r="D2" s="67"/>
      <c r="E2" s="68"/>
      <c r="F2" s="68"/>
      <c r="G2" s="68"/>
      <c r="H2" s="68"/>
      <c r="I2" s="39"/>
      <c r="J2" s="39"/>
      <c r="K2" s="35" t="s">
        <v>29</v>
      </c>
    </row>
    <row r="3" spans="2:13" ht="51.75" customHeight="1" thickBot="1">
      <c r="B3" s="69" t="s">
        <v>0</v>
      </c>
      <c r="C3" s="71" t="s">
        <v>30</v>
      </c>
      <c r="D3" s="60" t="s">
        <v>67</v>
      </c>
      <c r="E3" s="60" t="s">
        <v>79</v>
      </c>
      <c r="F3" s="62" t="s">
        <v>81</v>
      </c>
      <c r="G3" s="73" t="s">
        <v>82</v>
      </c>
      <c r="H3" s="75" t="s">
        <v>84</v>
      </c>
      <c r="I3" s="64" t="s">
        <v>31</v>
      </c>
      <c r="J3" s="65"/>
      <c r="K3" s="58" t="s">
        <v>68</v>
      </c>
      <c r="M3" s="31"/>
    </row>
    <row r="4" spans="2:11" ht="50.25" thickBot="1">
      <c r="B4" s="70"/>
      <c r="C4" s="72"/>
      <c r="D4" s="61"/>
      <c r="E4" s="61"/>
      <c r="F4" s="63"/>
      <c r="G4" s="74"/>
      <c r="H4" s="76"/>
      <c r="I4" s="44" t="s">
        <v>32</v>
      </c>
      <c r="J4" s="33" t="s">
        <v>83</v>
      </c>
      <c r="K4" s="59"/>
    </row>
    <row r="5" spans="2:11" ht="16.5">
      <c r="B5" s="16" t="s">
        <v>33</v>
      </c>
      <c r="C5" s="17"/>
      <c r="D5" s="18"/>
      <c r="E5" s="40"/>
      <c r="F5" s="40"/>
      <c r="G5" s="34"/>
      <c r="H5" s="34"/>
      <c r="I5" s="34"/>
      <c r="J5" s="34"/>
      <c r="K5" s="37"/>
    </row>
    <row r="6" spans="2:11" ht="18.75">
      <c r="B6" s="19" t="s">
        <v>14</v>
      </c>
      <c r="C6" s="20">
        <v>10000000</v>
      </c>
      <c r="D6" s="11">
        <f>D7+D11+D18+D29+D16</f>
        <v>1762418.2</v>
      </c>
      <c r="E6" s="11"/>
      <c r="F6" s="11"/>
      <c r="G6" s="11">
        <f>G7+G11+G18+G29+G16+G17</f>
        <v>548625.3</v>
      </c>
      <c r="H6" s="11">
        <f>H7+H11+H18+H29+H16+H17</f>
        <v>451097.20000000007</v>
      </c>
      <c r="I6" s="41"/>
      <c r="J6" s="41"/>
      <c r="K6" s="15">
        <f aca="true" t="shared" si="0" ref="K6:K16">G6/H6*100</f>
        <v>121.62019626812138</v>
      </c>
    </row>
    <row r="7" spans="2:11" ht="33">
      <c r="B7" s="21" t="s">
        <v>15</v>
      </c>
      <c r="C7" s="20">
        <v>11000000</v>
      </c>
      <c r="D7" s="11">
        <f>D8+D9+D10</f>
        <v>674349.5</v>
      </c>
      <c r="E7" s="11"/>
      <c r="F7" s="11"/>
      <c r="G7" s="11">
        <f>G8+G9+G10</f>
        <v>219491.90000000002</v>
      </c>
      <c r="H7" s="11">
        <f>H8+H9+H10</f>
        <v>157720.00000000003</v>
      </c>
      <c r="I7" s="41"/>
      <c r="J7" s="41"/>
      <c r="K7" s="15">
        <f t="shared" si="0"/>
        <v>139.1655465381689</v>
      </c>
    </row>
    <row r="8" spans="2:11" ht="30.75" customHeight="1">
      <c r="B8" s="22" t="s">
        <v>34</v>
      </c>
      <c r="C8" s="7">
        <v>11010000</v>
      </c>
      <c r="D8" s="4">
        <f>'[1]жовтень'!$C$8</f>
        <v>583712.3</v>
      </c>
      <c r="E8" s="4"/>
      <c r="F8" s="4"/>
      <c r="G8" s="5">
        <v>185756.7</v>
      </c>
      <c r="H8" s="5">
        <v>136004.7</v>
      </c>
      <c r="I8" s="42"/>
      <c r="J8" s="42"/>
      <c r="K8" s="15">
        <f t="shared" si="0"/>
        <v>136.58108874178612</v>
      </c>
    </row>
    <row r="9" spans="2:11" ht="38.25" customHeight="1">
      <c r="B9" s="22" t="s">
        <v>35</v>
      </c>
      <c r="C9" s="23" t="s">
        <v>66</v>
      </c>
      <c r="D9" s="4">
        <f>'[1]жовтень'!$C$11</f>
        <v>2748.2</v>
      </c>
      <c r="E9" s="4"/>
      <c r="F9" s="4"/>
      <c r="G9" s="5">
        <v>150.5</v>
      </c>
      <c r="H9" s="5">
        <v>924.1</v>
      </c>
      <c r="I9" s="42"/>
      <c r="J9" s="42"/>
      <c r="K9" s="15">
        <f t="shared" si="0"/>
        <v>16.28611622118818</v>
      </c>
    </row>
    <row r="10" spans="2:11" ht="26.25" customHeight="1">
      <c r="B10" s="22" t="s">
        <v>16</v>
      </c>
      <c r="C10" s="7">
        <v>11020000</v>
      </c>
      <c r="D10" s="4">
        <f>'[1]жовтень'!$C$10</f>
        <v>87889</v>
      </c>
      <c r="E10" s="4"/>
      <c r="F10" s="4"/>
      <c r="G10" s="5">
        <v>33584.7</v>
      </c>
      <c r="H10" s="5">
        <v>20791.2</v>
      </c>
      <c r="I10" s="42"/>
      <c r="J10" s="42"/>
      <c r="K10" s="15"/>
    </row>
    <row r="11" spans="2:11" ht="20.25" customHeight="1">
      <c r="B11" s="21" t="s">
        <v>36</v>
      </c>
      <c r="C11" s="20">
        <v>13000000</v>
      </c>
      <c r="D11" s="11">
        <f>D12+D13+D14+D15</f>
        <v>1377.8999999999999</v>
      </c>
      <c r="E11" s="11"/>
      <c r="F11" s="11"/>
      <c r="G11" s="11">
        <f>G12+G13+G14+G15</f>
        <v>694.4</v>
      </c>
      <c r="H11" s="11">
        <f>H12+H13+H14+H15</f>
        <v>466.7</v>
      </c>
      <c r="I11" s="41"/>
      <c r="J11" s="41"/>
      <c r="K11" s="15">
        <f t="shared" si="0"/>
        <v>148.78937218770088</v>
      </c>
    </row>
    <row r="12" spans="2:11" ht="44.25" customHeight="1">
      <c r="B12" s="22" t="s">
        <v>37</v>
      </c>
      <c r="C12" s="7">
        <v>13010200</v>
      </c>
      <c r="D12" s="4"/>
      <c r="E12" s="4"/>
      <c r="F12" s="4"/>
      <c r="G12" s="5">
        <v>233.5</v>
      </c>
      <c r="H12" s="5">
        <v>68</v>
      </c>
      <c r="I12" s="42"/>
      <c r="J12" s="42"/>
      <c r="K12" s="15">
        <f t="shared" si="0"/>
        <v>343.38235294117646</v>
      </c>
    </row>
    <row r="13" spans="2:11" ht="26.25" customHeight="1">
      <c r="B13" s="22" t="s">
        <v>38</v>
      </c>
      <c r="C13" s="23" t="s">
        <v>39</v>
      </c>
      <c r="D13" s="4">
        <f>'[1]жовтень'!$C$14</f>
        <v>707.8</v>
      </c>
      <c r="E13" s="4"/>
      <c r="F13" s="4"/>
      <c r="G13" s="5">
        <v>185.9</v>
      </c>
      <c r="H13" s="5">
        <v>176</v>
      </c>
      <c r="I13" s="42"/>
      <c r="J13" s="42"/>
      <c r="K13" s="15">
        <f t="shared" si="0"/>
        <v>105.62500000000001</v>
      </c>
    </row>
    <row r="14" spans="2:11" ht="27" customHeight="1">
      <c r="B14" s="22" t="s">
        <v>40</v>
      </c>
      <c r="C14" s="7">
        <v>13030000</v>
      </c>
      <c r="D14" s="4">
        <f>'[1]жовтень'!$C$15</f>
        <v>569.9</v>
      </c>
      <c r="E14" s="4"/>
      <c r="F14" s="4"/>
      <c r="G14" s="5">
        <v>267.9</v>
      </c>
      <c r="H14" s="5">
        <v>95.9</v>
      </c>
      <c r="I14" s="42"/>
      <c r="J14" s="42"/>
      <c r="K14" s="15">
        <f t="shared" si="0"/>
        <v>279.3534932221063</v>
      </c>
    </row>
    <row r="15" spans="2:11" ht="27" customHeight="1">
      <c r="B15" s="22" t="s">
        <v>65</v>
      </c>
      <c r="C15" s="7">
        <v>13070000</v>
      </c>
      <c r="D15" s="4">
        <f>'[1]жовтень'!$C$16</f>
        <v>100.19999999999999</v>
      </c>
      <c r="E15" s="4"/>
      <c r="F15" s="4"/>
      <c r="G15" s="5">
        <v>7.1</v>
      </c>
      <c r="H15" s="5">
        <v>126.8</v>
      </c>
      <c r="I15" s="42"/>
      <c r="J15" s="42"/>
      <c r="K15" s="15">
        <f t="shared" si="0"/>
        <v>5.599369085173501</v>
      </c>
    </row>
    <row r="16" spans="2:11" ht="39.75" customHeight="1">
      <c r="B16" s="22" t="s">
        <v>41</v>
      </c>
      <c r="C16" s="7">
        <v>14040001</v>
      </c>
      <c r="D16" s="4">
        <f>'[1]жовтень'!$C$17</f>
        <v>129189.8</v>
      </c>
      <c r="E16" s="4"/>
      <c r="F16" s="4"/>
      <c r="G16" s="5">
        <v>29711.8</v>
      </c>
      <c r="H16" s="5">
        <v>35513.9</v>
      </c>
      <c r="I16" s="42"/>
      <c r="J16" s="42"/>
      <c r="K16" s="15">
        <f t="shared" si="0"/>
        <v>83.66245329293601</v>
      </c>
    </row>
    <row r="17" spans="2:11" ht="30" customHeight="1">
      <c r="B17" s="22" t="s">
        <v>42</v>
      </c>
      <c r="C17" s="7">
        <v>16000000</v>
      </c>
      <c r="D17" s="4"/>
      <c r="E17" s="4"/>
      <c r="F17" s="4"/>
      <c r="G17" s="5"/>
      <c r="H17" s="5"/>
      <c r="I17" s="42"/>
      <c r="J17" s="42"/>
      <c r="K17" s="14"/>
    </row>
    <row r="18" spans="2:11" ht="18.75">
      <c r="B18" s="21" t="s">
        <v>43</v>
      </c>
      <c r="C18" s="20">
        <v>18000000</v>
      </c>
      <c r="D18" s="11">
        <f>D19+D25+D26+D27+D28</f>
        <v>957501</v>
      </c>
      <c r="E18" s="11"/>
      <c r="F18" s="11"/>
      <c r="G18" s="11">
        <f>G19+G25+G26+G27+G28</f>
        <v>298727.2</v>
      </c>
      <c r="H18" s="11">
        <f>H19+H25+H26+H27+H28</f>
        <v>257396.6</v>
      </c>
      <c r="I18" s="41"/>
      <c r="J18" s="41"/>
      <c r="K18" s="15">
        <f aca="true" t="shared" si="1" ref="K18:K28">G18/H18*100</f>
        <v>116.05716625627534</v>
      </c>
    </row>
    <row r="19" spans="2:11" ht="18.75">
      <c r="B19" s="24" t="s">
        <v>44</v>
      </c>
      <c r="C19" s="7">
        <v>18010000</v>
      </c>
      <c r="D19" s="4">
        <f>D20+D21+D24</f>
        <v>478119.3</v>
      </c>
      <c r="E19" s="4"/>
      <c r="F19" s="4"/>
      <c r="G19" s="4">
        <v>115785.9</v>
      </c>
      <c r="H19" s="4">
        <v>123447.5</v>
      </c>
      <c r="I19" s="43"/>
      <c r="J19" s="43"/>
      <c r="K19" s="15">
        <f t="shared" si="1"/>
        <v>93.79363697118208</v>
      </c>
    </row>
    <row r="20" spans="2:11" ht="22.5">
      <c r="B20" s="24" t="s">
        <v>45</v>
      </c>
      <c r="C20" s="7" t="s">
        <v>46</v>
      </c>
      <c r="D20" s="4">
        <f>'[1]жовтень'!$C$22+'[1]жовтень'!$C$23+'[1]жовтень'!$C$24+'[1]жовтень'!$C$25</f>
        <v>25276.7</v>
      </c>
      <c r="E20" s="4"/>
      <c r="F20" s="4"/>
      <c r="G20" s="5">
        <v>9951.8</v>
      </c>
      <c r="H20" s="5">
        <v>5977</v>
      </c>
      <c r="I20" s="42"/>
      <c r="J20" s="42"/>
      <c r="K20" s="15">
        <f t="shared" si="1"/>
        <v>166.50158942613348</v>
      </c>
    </row>
    <row r="21" spans="2:11" ht="18.75">
      <c r="B21" s="24" t="s">
        <v>47</v>
      </c>
      <c r="C21" s="7"/>
      <c r="D21" s="4">
        <f>D22+D23</f>
        <v>444940</v>
      </c>
      <c r="E21" s="4"/>
      <c r="F21" s="4"/>
      <c r="G21" s="38">
        <f>G22+G23</f>
        <v>104138.4</v>
      </c>
      <c r="H21" s="11">
        <f>H22+H23</f>
        <v>115074.7</v>
      </c>
      <c r="I21" s="41"/>
      <c r="J21" s="41"/>
      <c r="K21" s="15">
        <f t="shared" si="1"/>
        <v>90.4963471553695</v>
      </c>
    </row>
    <row r="22" spans="2:11" ht="22.5">
      <c r="B22" s="24" t="s">
        <v>48</v>
      </c>
      <c r="C22" s="7" t="s">
        <v>49</v>
      </c>
      <c r="D22" s="4">
        <f>'[1]жовтень'!$C$27+'[1]жовтень'!$C$29</f>
        <v>202430</v>
      </c>
      <c r="E22" s="4"/>
      <c r="F22" s="4"/>
      <c r="G22" s="5">
        <v>40169.1</v>
      </c>
      <c r="H22" s="5">
        <v>45636.8</v>
      </c>
      <c r="I22" s="42"/>
      <c r="J22" s="42"/>
      <c r="K22" s="14">
        <f t="shared" si="1"/>
        <v>88.01909862216456</v>
      </c>
    </row>
    <row r="23" spans="2:11" ht="22.5">
      <c r="B23" s="24" t="s">
        <v>50</v>
      </c>
      <c r="C23" s="7" t="s">
        <v>51</v>
      </c>
      <c r="D23" s="4">
        <f>'[1]жовтень'!$C$28+'[1]жовтень'!$C$30</f>
        <v>242510</v>
      </c>
      <c r="E23" s="4"/>
      <c r="F23" s="4"/>
      <c r="G23" s="5">
        <v>63969.3</v>
      </c>
      <c r="H23" s="5">
        <v>69437.9</v>
      </c>
      <c r="I23" s="42"/>
      <c r="J23" s="42"/>
      <c r="K23" s="14">
        <f t="shared" si="1"/>
        <v>92.1244738104119</v>
      </c>
    </row>
    <row r="24" spans="2:11" ht="30.75" customHeight="1">
      <c r="B24" s="6" t="s">
        <v>52</v>
      </c>
      <c r="C24" s="7" t="s">
        <v>53</v>
      </c>
      <c r="D24" s="4">
        <f>'[1]жовтень'!$C$31+'[1]жовтень'!$C$32</f>
        <v>7902.6</v>
      </c>
      <c r="E24" s="4"/>
      <c r="F24" s="4"/>
      <c r="G24" s="5">
        <v>1695.7</v>
      </c>
      <c r="H24" s="5">
        <v>2395.6</v>
      </c>
      <c r="I24" s="42"/>
      <c r="J24" s="42"/>
      <c r="K24" s="14">
        <f t="shared" si="1"/>
        <v>70.78393721823343</v>
      </c>
    </row>
    <row r="25" spans="2:11" ht="25.5" customHeight="1">
      <c r="B25" s="24" t="s">
        <v>54</v>
      </c>
      <c r="C25" s="7">
        <v>18020000</v>
      </c>
      <c r="D25" s="4">
        <f>'[1]жовтень'!$C$33</f>
        <v>13991.7</v>
      </c>
      <c r="E25" s="4"/>
      <c r="F25" s="4"/>
      <c r="G25" s="5">
        <v>1773.7</v>
      </c>
      <c r="H25" s="5">
        <v>1080</v>
      </c>
      <c r="I25" s="42"/>
      <c r="J25" s="42"/>
      <c r="K25" s="14">
        <f t="shared" si="1"/>
        <v>164.23148148148147</v>
      </c>
    </row>
    <row r="26" spans="2:11" ht="25.5" customHeight="1">
      <c r="B26" s="24" t="s">
        <v>17</v>
      </c>
      <c r="C26" s="7">
        <v>18030000</v>
      </c>
      <c r="D26" s="4">
        <f>'[1]жовтень'!$C$34</f>
        <v>162.7</v>
      </c>
      <c r="E26" s="4"/>
      <c r="F26" s="4"/>
      <c r="G26" s="5">
        <v>111.9</v>
      </c>
      <c r="H26" s="5">
        <v>43.3</v>
      </c>
      <c r="I26" s="42"/>
      <c r="J26" s="42"/>
      <c r="K26" s="14">
        <f t="shared" si="1"/>
        <v>258.4295612009238</v>
      </c>
    </row>
    <row r="27" spans="2:11" ht="27" customHeight="1">
      <c r="B27" s="24" t="s">
        <v>18</v>
      </c>
      <c r="C27" s="7">
        <v>18040000</v>
      </c>
      <c r="D27" s="4"/>
      <c r="E27" s="4"/>
      <c r="F27" s="4"/>
      <c r="G27" s="5">
        <v>-7.5</v>
      </c>
      <c r="H27" s="5">
        <v>-26.2</v>
      </c>
      <c r="I27" s="42"/>
      <c r="J27" s="42"/>
      <c r="K27" s="14">
        <f t="shared" si="1"/>
        <v>28.625954198473284</v>
      </c>
    </row>
    <row r="28" spans="2:11" ht="30.75" customHeight="1">
      <c r="B28" s="25" t="s">
        <v>55</v>
      </c>
      <c r="C28" s="7">
        <v>18050000</v>
      </c>
      <c r="D28" s="4">
        <f>'[1]жовтень'!$C$36</f>
        <v>465227.3</v>
      </c>
      <c r="E28" s="4"/>
      <c r="F28" s="4"/>
      <c r="G28" s="5">
        <v>181063.2</v>
      </c>
      <c r="H28" s="5">
        <v>132852</v>
      </c>
      <c r="I28" s="42"/>
      <c r="J28" s="42"/>
      <c r="K28" s="14">
        <f t="shared" si="1"/>
        <v>136.28940475115166</v>
      </c>
    </row>
    <row r="29" spans="2:11" ht="18.75">
      <c r="B29" s="26" t="s">
        <v>56</v>
      </c>
      <c r="C29" s="20">
        <v>190000</v>
      </c>
      <c r="D29" s="11">
        <f>D30</f>
        <v>0</v>
      </c>
      <c r="E29" s="11"/>
      <c r="F29" s="11"/>
      <c r="G29" s="11">
        <f>G30</f>
        <v>0</v>
      </c>
      <c r="H29" s="11">
        <f>H30</f>
        <v>0</v>
      </c>
      <c r="I29" s="41"/>
      <c r="J29" s="41"/>
      <c r="K29" s="14"/>
    </row>
    <row r="30" spans="2:11" ht="18.75">
      <c r="B30" s="25" t="s">
        <v>57</v>
      </c>
      <c r="C30" s="7">
        <v>19010000</v>
      </c>
      <c r="D30" s="4"/>
      <c r="E30" s="4"/>
      <c r="F30" s="4"/>
      <c r="G30" s="5"/>
      <c r="H30" s="5"/>
      <c r="I30" s="42"/>
      <c r="J30" s="42"/>
      <c r="K30" s="14"/>
    </row>
    <row r="31" spans="2:11" ht="18.75">
      <c r="B31" s="19" t="s">
        <v>19</v>
      </c>
      <c r="C31" s="20">
        <v>20000000</v>
      </c>
      <c r="D31" s="11">
        <f>D32+D36+D40</f>
        <v>50466.5</v>
      </c>
      <c r="E31" s="11"/>
      <c r="F31" s="11"/>
      <c r="G31" s="11">
        <f>G32+G36+G40</f>
        <v>14786.2</v>
      </c>
      <c r="H31" s="11">
        <f>H32+H36+H40</f>
        <v>10270.800000000001</v>
      </c>
      <c r="I31" s="41"/>
      <c r="J31" s="41"/>
      <c r="K31" s="15">
        <f>G31/H31*100</f>
        <v>143.96346925263853</v>
      </c>
    </row>
    <row r="32" spans="2:11" ht="18.75">
      <c r="B32" s="27" t="s">
        <v>58</v>
      </c>
      <c r="C32" s="20">
        <v>21000000</v>
      </c>
      <c r="D32" s="11">
        <f>D33+D34+D35</f>
        <v>1344.8</v>
      </c>
      <c r="E32" s="11"/>
      <c r="F32" s="11"/>
      <c r="G32" s="11">
        <f>G33+G34+G35</f>
        <v>179.2</v>
      </c>
      <c r="H32" s="11">
        <f>H33+H34+H35</f>
        <v>369.7</v>
      </c>
      <c r="I32" s="41"/>
      <c r="J32" s="41"/>
      <c r="K32" s="15">
        <f>G32/H32*100</f>
        <v>48.471733838247225</v>
      </c>
    </row>
    <row r="33" spans="2:11" ht="63" customHeight="1">
      <c r="B33" s="28" t="s">
        <v>59</v>
      </c>
      <c r="C33" s="7">
        <v>21010300</v>
      </c>
      <c r="D33" s="4"/>
      <c r="E33" s="4"/>
      <c r="F33" s="4"/>
      <c r="G33" s="5">
        <v>0</v>
      </c>
      <c r="H33" s="5">
        <v>0.7</v>
      </c>
      <c r="I33" s="42"/>
      <c r="J33" s="42"/>
      <c r="K33" s="15"/>
    </row>
    <row r="34" spans="2:11" ht="81" customHeight="1">
      <c r="B34" s="25" t="s">
        <v>21</v>
      </c>
      <c r="C34" s="7">
        <v>21080900</v>
      </c>
      <c r="D34" s="4">
        <f>'[1]жовтень'!$C$44</f>
        <v>6</v>
      </c>
      <c r="E34" s="4"/>
      <c r="F34" s="4"/>
      <c r="G34" s="5"/>
      <c r="H34" s="5">
        <v>2.7</v>
      </c>
      <c r="I34" s="42"/>
      <c r="J34" s="42"/>
      <c r="K34" s="15"/>
    </row>
    <row r="35" spans="2:11" ht="27.75" customHeight="1">
      <c r="B35" s="29" t="s">
        <v>22</v>
      </c>
      <c r="C35" s="7">
        <v>21081100</v>
      </c>
      <c r="D35" s="4">
        <f>'[1]жовтень'!$C$45</f>
        <v>1338.8</v>
      </c>
      <c r="E35" s="4"/>
      <c r="F35" s="4"/>
      <c r="G35" s="5">
        <v>179.2</v>
      </c>
      <c r="H35" s="5">
        <v>366.3</v>
      </c>
      <c r="I35" s="42"/>
      <c r="J35" s="42"/>
      <c r="K35" s="14">
        <f aca="true" t="shared" si="2" ref="K35:K44">G35/H35*100</f>
        <v>48.92164892164892</v>
      </c>
    </row>
    <row r="36" spans="2:11" ht="41.25" customHeight="1">
      <c r="B36" s="27" t="s">
        <v>60</v>
      </c>
      <c r="C36" s="20">
        <v>22000000</v>
      </c>
      <c r="D36" s="11">
        <f>D37+D38+D39</f>
        <v>45762.1</v>
      </c>
      <c r="E36" s="11"/>
      <c r="F36" s="11"/>
      <c r="G36" s="11">
        <f>G37+G38+G39</f>
        <v>14315</v>
      </c>
      <c r="H36" s="11">
        <f>H37+H38+H39</f>
        <v>9514.800000000001</v>
      </c>
      <c r="I36" s="41"/>
      <c r="J36" s="41"/>
      <c r="K36" s="15">
        <f t="shared" si="2"/>
        <v>150.44982553495606</v>
      </c>
    </row>
    <row r="37" spans="2:11" ht="24" customHeight="1">
      <c r="B37" s="25" t="s">
        <v>61</v>
      </c>
      <c r="C37" s="7">
        <v>22010000</v>
      </c>
      <c r="D37" s="4">
        <f>'[1]жовтень'!$C$47</f>
        <v>40303.3</v>
      </c>
      <c r="E37" s="4"/>
      <c r="F37" s="4"/>
      <c r="G37" s="5">
        <v>14004.6</v>
      </c>
      <c r="H37" s="5">
        <v>9006.7</v>
      </c>
      <c r="I37" s="42"/>
      <c r="J37" s="42"/>
      <c r="K37" s="14">
        <f t="shared" si="2"/>
        <v>155.49091232082782</v>
      </c>
    </row>
    <row r="38" spans="2:11" ht="56.25" customHeight="1">
      <c r="B38" s="24" t="s">
        <v>62</v>
      </c>
      <c r="C38" s="7">
        <v>22080400</v>
      </c>
      <c r="D38" s="4">
        <f>'[1]жовтень'!$C$48</f>
        <v>398.1</v>
      </c>
      <c r="E38" s="4"/>
      <c r="F38" s="4"/>
      <c r="G38" s="5">
        <v>71</v>
      </c>
      <c r="H38" s="5">
        <v>278.4</v>
      </c>
      <c r="I38" s="42"/>
      <c r="J38" s="42"/>
      <c r="K38" s="14">
        <f t="shared" si="2"/>
        <v>25.502873563218394</v>
      </c>
    </row>
    <row r="39" spans="2:11" ht="22.5" customHeight="1">
      <c r="B39" s="29" t="s">
        <v>23</v>
      </c>
      <c r="C39" s="7">
        <v>22090000</v>
      </c>
      <c r="D39" s="4">
        <f>'[1]жовтень'!$C$49</f>
        <v>5060.699999999999</v>
      </c>
      <c r="E39" s="4"/>
      <c r="F39" s="4"/>
      <c r="G39" s="5">
        <v>239.4</v>
      </c>
      <c r="H39" s="5">
        <v>229.7</v>
      </c>
      <c r="I39" s="42"/>
      <c r="J39" s="42"/>
      <c r="K39" s="14">
        <f t="shared" si="2"/>
        <v>104.22289943404441</v>
      </c>
    </row>
    <row r="40" spans="2:11" ht="23.25" customHeight="1">
      <c r="B40" s="27" t="s">
        <v>24</v>
      </c>
      <c r="C40" s="20">
        <v>24000000</v>
      </c>
      <c r="D40" s="11">
        <f>D41</f>
        <v>3359.6000000000004</v>
      </c>
      <c r="E40" s="11"/>
      <c r="F40" s="11"/>
      <c r="G40" s="11">
        <f>G41</f>
        <v>292</v>
      </c>
      <c r="H40" s="11">
        <f>H41</f>
        <v>386.3</v>
      </c>
      <c r="I40" s="41"/>
      <c r="J40" s="41"/>
      <c r="K40" s="15">
        <f t="shared" si="2"/>
        <v>75.58892052808697</v>
      </c>
    </row>
    <row r="41" spans="2:11" ht="22.5" customHeight="1">
      <c r="B41" s="29" t="s">
        <v>20</v>
      </c>
      <c r="C41" s="7">
        <v>24060300</v>
      </c>
      <c r="D41" s="4">
        <f>'[1]жовтень'!$C$51</f>
        <v>3359.6000000000004</v>
      </c>
      <c r="E41" s="4"/>
      <c r="F41" s="4"/>
      <c r="G41" s="5">
        <v>292</v>
      </c>
      <c r="H41" s="5">
        <v>386.3</v>
      </c>
      <c r="I41" s="42"/>
      <c r="J41" s="42"/>
      <c r="K41" s="14">
        <f t="shared" si="2"/>
        <v>75.58892052808697</v>
      </c>
    </row>
    <row r="42" spans="2:11" ht="18.75">
      <c r="B42" s="19" t="s">
        <v>25</v>
      </c>
      <c r="C42" s="20">
        <v>30000000</v>
      </c>
      <c r="D42" s="11">
        <f>D43</f>
        <v>44.9</v>
      </c>
      <c r="E42" s="11"/>
      <c r="F42" s="11"/>
      <c r="G42" s="11">
        <f>G43+G44</f>
        <v>3.6</v>
      </c>
      <c r="H42" s="11">
        <f>H43+H44</f>
        <v>0.3</v>
      </c>
      <c r="I42" s="41"/>
      <c r="J42" s="41"/>
      <c r="K42" s="14">
        <f t="shared" si="2"/>
        <v>1200</v>
      </c>
    </row>
    <row r="43" spans="2:11" ht="42.75" customHeight="1">
      <c r="B43" s="32" t="s">
        <v>26</v>
      </c>
      <c r="C43" s="7">
        <v>31010000</v>
      </c>
      <c r="D43" s="4">
        <f>'[1]жовтень'!$C$52</f>
        <v>44.9</v>
      </c>
      <c r="E43" s="4"/>
      <c r="F43" s="4"/>
      <c r="G43" s="5">
        <f>'[2]січень(п)'!$D$52</f>
        <v>0</v>
      </c>
      <c r="H43" s="5">
        <f>'[2]січень(п)'!$C$52</f>
        <v>0</v>
      </c>
      <c r="I43" s="42"/>
      <c r="J43" s="42"/>
      <c r="K43" s="14"/>
    </row>
    <row r="44" spans="2:11" ht="33">
      <c r="B44" s="24" t="s">
        <v>63</v>
      </c>
      <c r="C44" s="7">
        <v>31020000</v>
      </c>
      <c r="D44" s="4"/>
      <c r="E44" s="4"/>
      <c r="F44" s="4"/>
      <c r="G44" s="5">
        <v>3.6</v>
      </c>
      <c r="H44" s="5">
        <v>0.3</v>
      </c>
      <c r="I44" s="42"/>
      <c r="J44" s="42"/>
      <c r="K44" s="14">
        <f t="shared" si="2"/>
        <v>1200</v>
      </c>
    </row>
    <row r="45" spans="2:11" ht="18.75">
      <c r="B45" s="30" t="s">
        <v>64</v>
      </c>
      <c r="C45" s="20"/>
      <c r="D45" s="11">
        <f>D6+D31+D42</f>
        <v>1812929.5999999999</v>
      </c>
      <c r="E45" s="11"/>
      <c r="F45" s="11"/>
      <c r="G45" s="11">
        <f>G6+G31+G42</f>
        <v>563415.1</v>
      </c>
      <c r="H45" s="11">
        <f>H6+H31+H42</f>
        <v>461368.30000000005</v>
      </c>
      <c r="I45" s="41"/>
      <c r="J45" s="41"/>
      <c r="K45" s="15">
        <f>G45/H45*100</f>
        <v>122.11829464659793</v>
      </c>
    </row>
    <row r="46" spans="2:7" ht="18.75">
      <c r="B46" s="8"/>
      <c r="C46" s="8"/>
      <c r="D46" s="8"/>
      <c r="E46" s="45"/>
      <c r="F46" s="8"/>
      <c r="G46" s="8"/>
    </row>
    <row r="47" spans="2:11" ht="18.75">
      <c r="B47" s="9" t="s">
        <v>27</v>
      </c>
      <c r="C47" s="10"/>
      <c r="D47" s="1"/>
      <c r="E47" s="54"/>
      <c r="F47" s="54"/>
      <c r="G47" s="49"/>
      <c r="H47" s="49"/>
      <c r="I47" s="56"/>
      <c r="J47" s="56"/>
      <c r="K47" s="52"/>
    </row>
    <row r="48" spans="2:11" ht="18.75">
      <c r="B48" s="12" t="s">
        <v>1</v>
      </c>
      <c r="C48" s="13" t="s">
        <v>69</v>
      </c>
      <c r="D48" s="2">
        <v>62270.4</v>
      </c>
      <c r="E48" s="55">
        <v>69154.3</v>
      </c>
      <c r="F48" s="55">
        <v>15287.5</v>
      </c>
      <c r="G48" s="50">
        <v>14022.4</v>
      </c>
      <c r="H48" s="50">
        <v>13735.9</v>
      </c>
      <c r="I48" s="47">
        <f>G48/E48*100</f>
        <v>20.276974822968345</v>
      </c>
      <c r="J48" s="47">
        <f>G48/F48*100</f>
        <v>91.72461161079313</v>
      </c>
      <c r="K48" s="53">
        <f>G48/H48*100</f>
        <v>102.08577523132814</v>
      </c>
    </row>
    <row r="49" spans="2:11" ht="18.75">
      <c r="B49" s="12" t="s">
        <v>2</v>
      </c>
      <c r="C49" s="13" t="s">
        <v>70</v>
      </c>
      <c r="D49" s="2">
        <v>1224985.2</v>
      </c>
      <c r="E49" s="55">
        <v>1406318.8</v>
      </c>
      <c r="F49" s="55">
        <v>386167.9</v>
      </c>
      <c r="G49" s="50">
        <v>313512</v>
      </c>
      <c r="H49" s="50">
        <v>235229.1</v>
      </c>
      <c r="I49" s="47">
        <f>G49/E49*100</f>
        <v>22.293095989330443</v>
      </c>
      <c r="J49" s="47">
        <f>G49/F49*100</f>
        <v>81.18541183770064</v>
      </c>
      <c r="K49" s="53">
        <f>G49/H49*100</f>
        <v>133.27942843806315</v>
      </c>
    </row>
    <row r="50" spans="2:11" ht="18.75">
      <c r="B50" s="12" t="s">
        <v>3</v>
      </c>
      <c r="C50" s="13" t="s">
        <v>71</v>
      </c>
      <c r="D50" s="2">
        <v>215140.3</v>
      </c>
      <c r="E50" s="55"/>
      <c r="F50" s="55"/>
      <c r="G50" s="50"/>
      <c r="H50" s="50">
        <v>48105.1</v>
      </c>
      <c r="I50" s="47"/>
      <c r="J50" s="47"/>
      <c r="K50" s="53"/>
    </row>
    <row r="51" spans="2:11" ht="18.75">
      <c r="B51" s="12" t="s">
        <v>4</v>
      </c>
      <c r="C51" s="13" t="s">
        <v>72</v>
      </c>
      <c r="D51" s="2">
        <v>23632</v>
      </c>
      <c r="E51" s="55">
        <v>27414.6</v>
      </c>
      <c r="F51" s="55">
        <v>7388.9</v>
      </c>
      <c r="G51" s="50">
        <v>5061</v>
      </c>
      <c r="H51" s="50">
        <v>4624</v>
      </c>
      <c r="I51" s="47">
        <f>G51/E51*100</f>
        <v>18.460966054584055</v>
      </c>
      <c r="J51" s="47">
        <f>G51/F51*100</f>
        <v>68.49463384265589</v>
      </c>
      <c r="K51" s="53">
        <f>G51/H51*100</f>
        <v>109.45069204152249</v>
      </c>
    </row>
    <row r="52" spans="2:11" ht="18.75">
      <c r="B52" s="12" t="s">
        <v>5</v>
      </c>
      <c r="C52" s="13" t="s">
        <v>73</v>
      </c>
      <c r="D52" s="2">
        <v>43838.4</v>
      </c>
      <c r="E52" s="55">
        <v>38339</v>
      </c>
      <c r="F52" s="55">
        <v>9046.7</v>
      </c>
      <c r="G52" s="50">
        <v>6224.2</v>
      </c>
      <c r="H52" s="50">
        <v>4543.3</v>
      </c>
      <c r="I52" s="47">
        <f>G52/E52*100</f>
        <v>16.23464357442813</v>
      </c>
      <c r="J52" s="47">
        <f>G52/F52*100</f>
        <v>68.8007781843103</v>
      </c>
      <c r="K52" s="53">
        <f>G52/H52*100</f>
        <v>136.99733673761364</v>
      </c>
    </row>
    <row r="53" spans="2:11" ht="18.75">
      <c r="B53" s="12" t="s">
        <v>6</v>
      </c>
      <c r="C53" s="13" t="s">
        <v>74</v>
      </c>
      <c r="D53" s="2">
        <v>45264.6</v>
      </c>
      <c r="E53" s="55">
        <v>23911.6</v>
      </c>
      <c r="F53" s="55">
        <v>5639.6</v>
      </c>
      <c r="G53" s="50">
        <v>4573.6</v>
      </c>
      <c r="H53" s="50">
        <v>9146.1</v>
      </c>
      <c r="I53" s="47">
        <f>G53/E53*100</f>
        <v>19.12711821877248</v>
      </c>
      <c r="J53" s="47">
        <f>G53/F53*100</f>
        <v>81.09795020923471</v>
      </c>
      <c r="K53" s="53">
        <f>G53/H53*100</f>
        <v>50.00601349208953</v>
      </c>
    </row>
    <row r="54" spans="2:11" ht="18.75">
      <c r="B54" s="12" t="s">
        <v>7</v>
      </c>
      <c r="C54" s="13" t="s">
        <v>75</v>
      </c>
      <c r="D54" s="2">
        <v>1653.6</v>
      </c>
      <c r="E54" s="55">
        <v>2862.3</v>
      </c>
      <c r="F54" s="55">
        <v>550.6</v>
      </c>
      <c r="G54" s="50">
        <v>451.8</v>
      </c>
      <c r="H54" s="50">
        <v>8247.2</v>
      </c>
      <c r="I54" s="47">
        <f>G54/E54*100</f>
        <v>15.784508961324809</v>
      </c>
      <c r="J54" s="47">
        <f>G54/F54*100</f>
        <v>82.05593897566291</v>
      </c>
      <c r="K54" s="53">
        <f>G54/H54*100</f>
        <v>5.478222912018625</v>
      </c>
    </row>
    <row r="55" spans="2:11" ht="18.75">
      <c r="B55" s="9" t="s">
        <v>9</v>
      </c>
      <c r="C55" s="10"/>
      <c r="D55" s="3">
        <f>SUM(D48:D54)</f>
        <v>1616784.5</v>
      </c>
      <c r="E55" s="51">
        <f>SUM(E48:E54)</f>
        <v>1568000.6000000003</v>
      </c>
      <c r="F55" s="51">
        <f>SUM(F48:F54)</f>
        <v>424081.2</v>
      </c>
      <c r="G55" s="51">
        <f>SUM(G48:G54)</f>
        <v>343845</v>
      </c>
      <c r="H55" s="51">
        <f>SUM(H48:H54)</f>
        <v>323630.69999999995</v>
      </c>
      <c r="I55" s="57">
        <f>G55/E55*100</f>
        <v>21.928881914968652</v>
      </c>
      <c r="J55" s="57">
        <f>G55/F55*100</f>
        <v>81.07999128468794</v>
      </c>
      <c r="K55" s="52">
        <f>G55/H55*100</f>
        <v>106.24610087979912</v>
      </c>
    </row>
    <row r="56" spans="2:12" ht="18.75">
      <c r="B56" s="9" t="s">
        <v>8</v>
      </c>
      <c r="C56" s="13"/>
      <c r="D56" s="2"/>
      <c r="E56" s="55"/>
      <c r="F56" s="55"/>
      <c r="G56" s="49"/>
      <c r="H56" s="49"/>
      <c r="I56" s="47"/>
      <c r="J56" s="47"/>
      <c r="K56" s="53"/>
      <c r="L56" s="46"/>
    </row>
    <row r="57" spans="2:12" ht="18.75">
      <c r="B57" s="12" t="s">
        <v>1</v>
      </c>
      <c r="C57" s="13" t="s">
        <v>69</v>
      </c>
      <c r="D57" s="2">
        <v>2003.3</v>
      </c>
      <c r="E57" s="55"/>
      <c r="F57" s="55"/>
      <c r="G57" s="50"/>
      <c r="H57" s="50">
        <v>1308.5</v>
      </c>
      <c r="I57" s="47"/>
      <c r="J57" s="47"/>
      <c r="K57" s="53"/>
      <c r="L57" s="46"/>
    </row>
    <row r="58" spans="2:12" ht="18.75">
      <c r="B58" s="12" t="s">
        <v>2</v>
      </c>
      <c r="C58" s="13" t="s">
        <v>70</v>
      </c>
      <c r="D58" s="2">
        <v>48685.2</v>
      </c>
      <c r="E58" s="55">
        <v>98451.2</v>
      </c>
      <c r="F58" s="55">
        <v>26270</v>
      </c>
      <c r="G58" s="50">
        <v>289.2</v>
      </c>
      <c r="H58" s="50"/>
      <c r="I58" s="47"/>
      <c r="J58" s="47"/>
      <c r="K58" s="53"/>
      <c r="L58" s="46"/>
    </row>
    <row r="59" spans="2:12" ht="18.75">
      <c r="B59" s="12" t="s">
        <v>3</v>
      </c>
      <c r="C59" s="13" t="s">
        <v>71</v>
      </c>
      <c r="D59" s="2">
        <v>9100</v>
      </c>
      <c r="E59" s="55"/>
      <c r="F59" s="55"/>
      <c r="G59" s="50"/>
      <c r="H59" s="50"/>
      <c r="I59" s="47"/>
      <c r="J59" s="47"/>
      <c r="K59" s="53"/>
      <c r="L59" s="46"/>
    </row>
    <row r="60" spans="2:12" ht="18.75">
      <c r="B60" s="12" t="s">
        <v>4</v>
      </c>
      <c r="C60" s="13" t="s">
        <v>76</v>
      </c>
      <c r="D60" s="2">
        <v>611.4</v>
      </c>
      <c r="E60" s="55"/>
      <c r="F60" s="55"/>
      <c r="G60" s="50"/>
      <c r="H60" s="50"/>
      <c r="I60" s="47"/>
      <c r="J60" s="47"/>
      <c r="K60" s="53"/>
      <c r="L60" s="46"/>
    </row>
    <row r="61" spans="2:12" ht="18.75">
      <c r="B61" s="12" t="s">
        <v>5</v>
      </c>
      <c r="C61" s="13" t="s">
        <v>73</v>
      </c>
      <c r="D61" s="2">
        <v>33515.1</v>
      </c>
      <c r="E61" s="55">
        <v>63023.2</v>
      </c>
      <c r="F61" s="55"/>
      <c r="G61" s="50"/>
      <c r="H61" s="50">
        <v>850.2</v>
      </c>
      <c r="I61" s="47"/>
      <c r="J61" s="47"/>
      <c r="K61" s="53"/>
      <c r="L61" s="46"/>
    </row>
    <row r="62" spans="2:12" ht="18.75">
      <c r="B62" s="12" t="s">
        <v>6</v>
      </c>
      <c r="C62" s="13" t="s">
        <v>74</v>
      </c>
      <c r="D62" s="2">
        <v>3481.2</v>
      </c>
      <c r="E62" s="55">
        <v>7600</v>
      </c>
      <c r="F62" s="55"/>
      <c r="G62" s="50"/>
      <c r="H62" s="50"/>
      <c r="I62" s="47"/>
      <c r="J62" s="47"/>
      <c r="K62" s="53"/>
      <c r="L62" s="46"/>
    </row>
    <row r="63" spans="2:12" ht="18.75">
      <c r="B63" s="12" t="s">
        <v>7</v>
      </c>
      <c r="C63" s="13" t="s">
        <v>75</v>
      </c>
      <c r="D63" s="2"/>
      <c r="E63" s="55">
        <v>200</v>
      </c>
      <c r="F63" s="55"/>
      <c r="G63" s="50"/>
      <c r="H63" s="50"/>
      <c r="I63" s="47"/>
      <c r="J63" s="47"/>
      <c r="K63" s="53"/>
      <c r="L63" s="46"/>
    </row>
    <row r="64" spans="2:12" ht="18.75">
      <c r="B64" s="12" t="s">
        <v>10</v>
      </c>
      <c r="C64" s="13" t="s">
        <v>77</v>
      </c>
      <c r="D64" s="2">
        <v>57000</v>
      </c>
      <c r="E64" s="55">
        <v>16290</v>
      </c>
      <c r="F64" s="55"/>
      <c r="G64" s="50"/>
      <c r="H64" s="50"/>
      <c r="I64" s="47"/>
      <c r="J64" s="47"/>
      <c r="K64" s="53"/>
      <c r="L64" s="46"/>
    </row>
    <row r="65" spans="2:12" ht="18.75">
      <c r="B65" s="12" t="s">
        <v>11</v>
      </c>
      <c r="C65" s="13" t="s">
        <v>78</v>
      </c>
      <c r="D65" s="2">
        <v>3186</v>
      </c>
      <c r="E65" s="55">
        <v>3982.5</v>
      </c>
      <c r="F65" s="55">
        <v>1115.1</v>
      </c>
      <c r="G65" s="50">
        <v>452.4</v>
      </c>
      <c r="H65" s="50"/>
      <c r="I65" s="47">
        <f>G65/E65*100</f>
        <v>11.35969868173258</v>
      </c>
      <c r="J65" s="47">
        <f>G65/F65*100</f>
        <v>40.570352434759215</v>
      </c>
      <c r="K65" s="53"/>
      <c r="L65" s="46"/>
    </row>
    <row r="66" spans="2:12" ht="18.75">
      <c r="B66" s="9" t="s">
        <v>12</v>
      </c>
      <c r="C66" s="10"/>
      <c r="D66" s="3">
        <f>SUM(D57:D65)</f>
        <v>157582.2</v>
      </c>
      <c r="E66" s="51">
        <f>SUM(E57:E65)</f>
        <v>189546.9</v>
      </c>
      <c r="F66" s="51">
        <f>SUM(F57:F65)</f>
        <v>27385.1</v>
      </c>
      <c r="G66" s="51">
        <f>SUM(G57:G65)</f>
        <v>741.5999999999999</v>
      </c>
      <c r="H66" s="51">
        <f>SUM(H57:H65)</f>
        <v>2158.7</v>
      </c>
      <c r="I66" s="57">
        <f>G66/E66*100</f>
        <v>0.3912488149370947</v>
      </c>
      <c r="J66" s="57">
        <f>G66/F66*100</f>
        <v>2.7080419644259104</v>
      </c>
      <c r="K66" s="52"/>
      <c r="L66" s="46"/>
    </row>
    <row r="67" spans="2:12" ht="18.75" customHeight="1">
      <c r="B67" s="9" t="s">
        <v>13</v>
      </c>
      <c r="C67" s="10"/>
      <c r="D67" s="3">
        <f>D55+D66</f>
        <v>1774366.7</v>
      </c>
      <c r="E67" s="51">
        <f>E55+E66</f>
        <v>1757547.5000000002</v>
      </c>
      <c r="F67" s="51">
        <f>F55+F66</f>
        <v>451466.3</v>
      </c>
      <c r="G67" s="51">
        <f>G55+G66</f>
        <v>344586.6</v>
      </c>
      <c r="H67" s="51">
        <f>H55+H66</f>
        <v>325789.39999999997</v>
      </c>
      <c r="I67" s="57">
        <f>G67/E67*100</f>
        <v>19.606104529180573</v>
      </c>
      <c r="J67" s="57">
        <f>G67/F67*100</f>
        <v>76.32609565763822</v>
      </c>
      <c r="K67" s="52">
        <f>G67/H67*100</f>
        <v>105.76973959250977</v>
      </c>
      <c r="L67" s="46"/>
    </row>
    <row r="68" spans="2:12" ht="18.75" customHeight="1">
      <c r="B68" s="8"/>
      <c r="C68" s="8"/>
      <c r="D68" s="8"/>
      <c r="E68" s="45"/>
      <c r="F68" s="45"/>
      <c r="G68" s="45"/>
      <c r="H68" s="46"/>
      <c r="I68" s="46"/>
      <c r="J68" s="47"/>
      <c r="K68" s="48"/>
      <c r="L68" s="46"/>
    </row>
    <row r="69" spans="5:11" ht="12.75">
      <c r="E69" s="46"/>
      <c r="G69" s="46"/>
      <c r="H69" s="46"/>
      <c r="K69" s="48"/>
    </row>
    <row r="70" spans="7:11" ht="12.75">
      <c r="G70" s="46"/>
      <c r="H70" s="46"/>
      <c r="K70" s="48"/>
    </row>
    <row r="71" spans="7:11" ht="12.75">
      <c r="G71" s="46"/>
      <c r="H71" s="46"/>
      <c r="K71" s="48"/>
    </row>
    <row r="72" ht="12.75">
      <c r="K72" s="48"/>
    </row>
    <row r="73" ht="12.75">
      <c r="K73" s="48"/>
    </row>
    <row r="74" ht="12.75">
      <c r="K74" s="48"/>
    </row>
  </sheetData>
  <sheetProtection/>
  <mergeCells count="11">
    <mergeCell ref="G3:G4"/>
    <mergeCell ref="H3:H4"/>
    <mergeCell ref="K3:K4"/>
    <mergeCell ref="E3:E4"/>
    <mergeCell ref="F3:F4"/>
    <mergeCell ref="I3:J3"/>
    <mergeCell ref="B1:K1"/>
    <mergeCell ref="B2:H2"/>
    <mergeCell ref="B3:B4"/>
    <mergeCell ref="C3:C4"/>
    <mergeCell ref="D3:D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cp:lastPrinted>2017-11-20T07:32:22Z</cp:lastPrinted>
  <dcterms:created xsi:type="dcterms:W3CDTF">1996-10-08T23:32:33Z</dcterms:created>
  <dcterms:modified xsi:type="dcterms:W3CDTF">2018-04-25T13:47:53Z</dcterms:modified>
  <cp:category/>
  <cp:version/>
  <cp:contentType/>
  <cp:contentStatus/>
</cp:coreProperties>
</file>