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1.03.17 " sheetId="1" r:id="rId1"/>
  </sheets>
  <externalReferences>
    <externalReference r:id="rId4"/>
    <externalReference r:id="rId5"/>
    <externalReference r:id="rId6"/>
  </externalReferences>
  <definedNames>
    <definedName name="_xlnm.Print_Area" localSheetId="0">'01.03.17 '!$B$1:$J$68</definedName>
  </definedNames>
  <calcPr fullCalcOnLoad="1"/>
</workbook>
</file>

<file path=xl/sharedStrings.xml><?xml version="1.0" encoding="utf-8"?>
<sst xmlns="http://schemas.openxmlformats.org/spreadsheetml/2006/main" count="95" uniqueCount="83">
  <si>
    <t>Найменування показника</t>
  </si>
  <si>
    <t>Державне управління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</si>
  <si>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</si>
  <si>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</si>
  <si>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</si>
  <si>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</si>
  <si>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</si>
  <si>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</si>
  <si>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 ( спеціальний фонд )</t>
  </si>
  <si>
    <t>Разом видатків (загальний фонд )</t>
  </si>
  <si>
    <t>Будівництво</t>
  </si>
  <si>
    <t>Цільові фонди</t>
  </si>
  <si>
    <t>Разом видатків (спеціальний фонд)</t>
  </si>
  <si>
    <t>Всього видатків (загальний і спеціальний фонд)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</si>
  <si>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</si>
  <si>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</si>
  <si>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</si>
  <si>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Туристичний збір</t>
  </si>
  <si>
    <t>Збір за провадження деяких видів підприємницької діяльності</t>
  </si>
  <si>
    <t>Неподаткові надходження</t>
  </si>
  <si>
    <t>Інші надходження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</si>
  <si>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</si>
  <si>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Адміністративні штрафи та інші санкції</t>
  </si>
  <si>
    <t>Державне мито</t>
  </si>
  <si>
    <t>Інші неподаткові надходження</t>
  </si>
  <si>
    <t>Доходи від операцій з капіталом</t>
  </si>
  <si>
    <t>Надходження коштів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</si>
  <si>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Видатки  (загальний фонд )</t>
  </si>
  <si>
    <t>(без власних надходжень бюджетних установ)</t>
  </si>
  <si>
    <t>тис. грн</t>
  </si>
  <si>
    <t>Код бюджетної класифікації</t>
  </si>
  <si>
    <t>% виконання до плану</t>
  </si>
  <si>
    <t>до року</t>
  </si>
  <si>
    <t xml:space="preserve"> ДОХОДИ (загальний фонд)</t>
  </si>
  <si>
    <t>Податок та збір на доходи фізичних осіб</t>
  </si>
  <si>
    <t xml:space="preserve">Податок на прибуток підприємств та фінансових установ комунальної власності </t>
  </si>
  <si>
    <t xml:space="preserve">Рентна плата та плата за використання інших природних ресурсів </t>
  </si>
  <si>
    <t>Збір за спеціальне використання лісових ресурсів місцевого значення та користування земельними ділянками лісового фонду</t>
  </si>
  <si>
    <t>Рентна плата за спеціальне використання води</t>
  </si>
  <si>
    <t>13020000</t>
  </si>
  <si>
    <t xml:space="preserve">Рентна плата за користування надрами </t>
  </si>
  <si>
    <t xml:space="preserve">Акцизний податок з реалізації суб'єктами господарювання роздрібної торгівлі підакцизних товарів </t>
  </si>
  <si>
    <t>Окремі податки і збори, що зараховуються до місцевих бюджетів </t>
  </si>
  <si>
    <t xml:space="preserve">Місцеві податки </t>
  </si>
  <si>
    <t>Податок на майно</t>
  </si>
  <si>
    <t>Податок на нерухоме майно *</t>
  </si>
  <si>
    <t>18010100-18010400</t>
  </si>
  <si>
    <t>Плата за землю в т.ч. **</t>
  </si>
  <si>
    <t>земельний податок</t>
  </si>
  <si>
    <t>18010500  18010700</t>
  </si>
  <si>
    <t>орендна плата</t>
  </si>
  <si>
    <t>18010600  18010900</t>
  </si>
  <si>
    <t>Транспортний податок</t>
  </si>
  <si>
    <t>18011000   18011100</t>
  </si>
  <si>
    <t>Збір за місця для паркування транспортних засобів</t>
  </si>
  <si>
    <t>Єдиний податок *</t>
  </si>
  <si>
    <t>Інші податки та збори</t>
  </si>
  <si>
    <t>Екологічний податок *</t>
  </si>
  <si>
    <t xml:space="preserve">Доходи від  власності та підприємницької діяльності 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</si>
  <si>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</si>
  <si>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</si>
  <si>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</si>
  <si>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</si>
  <si>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 xml:space="preserve">Надходження коштів від Державного фонду дорогоцінних металів і дорогоцінного каміння  </t>
  </si>
  <si>
    <t>РАЗОМ ДОХОДІВ</t>
  </si>
  <si>
    <t>Плата за використання інших природних ресурсів</t>
  </si>
  <si>
    <t xml:space="preserve">11020200              </t>
  </si>
  <si>
    <t>Виконано на 01.03.2016</t>
  </si>
  <si>
    <t>січня-лютого</t>
  </si>
  <si>
    <t xml:space="preserve">План на 2017 рік </t>
  </si>
  <si>
    <t>Приріст, % 2017 до 2016 року</t>
  </si>
  <si>
    <t>Довідка про виконання індикативних показників доходів та видатків  бюджету м. Києва станом на 01.03.2017 доведених для Дарницької районної в місті Києві державній адміністрації,  як головного розпорядника бюджетних коштів</t>
  </si>
  <si>
    <t>План на січень-лютий 2017</t>
  </si>
  <si>
    <t>Виконано на 01.03.2017</t>
  </si>
  <si>
    <t>9110100</t>
  </si>
  <si>
    <t>9111000</t>
  </si>
  <si>
    <t>9112000</t>
  </si>
  <si>
    <t>9113000</t>
  </si>
  <si>
    <t>9116000</t>
  </si>
  <si>
    <t>9114000</t>
  </si>
  <si>
    <t>9115000</t>
  </si>
  <si>
    <t>9116300</t>
  </si>
  <si>
    <t>9119100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</si>
</sst>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[$-FC19]d\ mmmm\ yyyy\ &quot;г.&quot;"/>
    <numFmt numFmtId="187" formatCode="#,##0;[Red]#,##0"/>
    <numFmt numFmtId="188" formatCode="0.0"/>
  </numFmts>
  <fonts count="30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1"/>
    </font>
    <font>
      <b/>
      <sz val="18"/>
      <name val="Times New Roman"/>
      <family val="1"/>
    </font>
    <font>
      <i/>
      <sz val="16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1" fillId="0" borderId="0">
      <alignment/>
      <protection/>
    </xf>
    <xf numFmtId="0" fontId="3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wrapText="1"/>
    </xf>
    <xf numFmtId="180" fontId="1" fillId="0" borderId="10" xfId="0" applyNumberFormat="1" applyFont="1" applyFill="1" applyBorder="1" applyAlignment="1">
      <alignment horizontal="center" wrapText="1"/>
    </xf>
    <xf numFmtId="180" fontId="2" fillId="0" borderId="10" xfId="0" applyNumberFormat="1" applyFont="1" applyFill="1" applyBorder="1" applyAlignment="1">
      <alignment horizontal="center" wrapText="1"/>
    </xf>
    <xf numFmtId="180" fontId="1" fillId="0" borderId="10" xfId="0" applyNumberFormat="1" applyFont="1" applyFill="1" applyBorder="1" applyAlignment="1" applyProtection="1">
      <alignment horizontal="right" vertical="center" wrapText="1"/>
      <protection/>
    </xf>
    <xf numFmtId="180" fontId="1" fillId="0" borderId="10" xfId="52" applyNumberFormat="1" applyFont="1" applyFill="1" applyBorder="1" applyAlignment="1" applyProtection="1">
      <alignment horizontal="right" vertical="center" wrapText="1"/>
      <protection/>
    </xf>
    <xf numFmtId="0" fontId="9" fillId="0" borderId="11" xfId="0" applyNumberFormat="1" applyFont="1" applyFill="1" applyBorder="1" applyAlignment="1" applyProtection="1">
      <alignment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0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180" fontId="2" fillId="0" borderId="10" xfId="0" applyNumberFormat="1" applyFont="1" applyFill="1" applyBorder="1" applyAlignment="1" applyProtection="1">
      <alignment horizontal="right" vertical="center" wrapText="1"/>
      <protection/>
    </xf>
    <xf numFmtId="188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wrapText="1"/>
    </xf>
    <xf numFmtId="180" fontId="1" fillId="0" borderId="10" xfId="0" applyNumberFormat="1" applyFont="1" applyFill="1" applyBorder="1" applyAlignment="1" applyProtection="1">
      <alignment horizontal="center" vertical="center" wrapText="1"/>
      <protection/>
    </xf>
    <xf numFmtId="188" fontId="1" fillId="0" borderId="10" xfId="0" applyNumberFormat="1" applyFont="1" applyFill="1" applyBorder="1" applyAlignment="1" applyProtection="1">
      <alignment horizontal="center" vertical="center" wrapText="1"/>
      <protection/>
    </xf>
    <xf numFmtId="188" fontId="1" fillId="0" borderId="12" xfId="0" applyNumberFormat="1" applyFont="1" applyFill="1" applyBorder="1" applyAlignment="1" applyProtection="1">
      <alignment horizontal="center" vertical="center" wrapText="1"/>
      <protection/>
    </xf>
    <xf numFmtId="188" fontId="2" fillId="0" borderId="10" xfId="0" applyNumberFormat="1" applyFont="1" applyFill="1" applyBorder="1" applyAlignment="1" applyProtection="1">
      <alignment horizontal="center" vertical="center" wrapText="1"/>
      <protection/>
    </xf>
    <xf numFmtId="188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Continuous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180" fontId="7" fillId="0" borderId="14" xfId="0" applyNumberFormat="1" applyFont="1" applyFill="1" applyBorder="1" applyAlignment="1" applyProtection="1">
      <alignment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9" fillId="0" borderId="11" xfId="0" applyFont="1" applyFill="1" applyBorder="1" applyAlignment="1" applyProtection="1">
      <alignment horizontal="left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1" xfId="0" applyNumberFormat="1" applyFont="1" applyFill="1" applyBorder="1" applyAlignment="1">
      <alignment vertical="center" wrapText="1"/>
    </xf>
    <xf numFmtId="180" fontId="9" fillId="0" borderId="11" xfId="53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 applyProtection="1">
      <alignment vertical="center" wrapText="1"/>
      <protection/>
    </xf>
    <xf numFmtId="0" fontId="9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 applyProtection="1">
      <alignment vertical="center" wrapText="1"/>
      <protection/>
    </xf>
    <xf numFmtId="0" fontId="6" fillId="0" borderId="1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" fillId="0" borderId="15" xfId="0" applyFont="1" applyBorder="1" applyAlignment="1">
      <alignment vertical="center" wrapText="1"/>
    </xf>
    <xf numFmtId="187" fontId="6" fillId="0" borderId="16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 applyProtection="1">
      <alignment vertical="center" wrapText="1"/>
      <protection/>
    </xf>
    <xf numFmtId="180" fontId="2" fillId="0" borderId="10" xfId="0" applyNumberFormat="1" applyFont="1" applyFill="1" applyBorder="1" applyAlignment="1" applyProtection="1">
      <alignment horizontal="center" vertical="center" wrapText="1"/>
      <protection/>
    </xf>
    <xf numFmtId="18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/>
    </xf>
    <xf numFmtId="180" fontId="1" fillId="0" borderId="10" xfId="0" applyNumberFormat="1" applyFont="1" applyFill="1" applyBorder="1" applyAlignment="1" applyProtection="1">
      <alignment horizontal="right" vertical="center"/>
      <protection/>
    </xf>
    <xf numFmtId="49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187" fontId="6" fillId="0" borderId="20" xfId="0" applyNumberFormat="1" applyFont="1" applyFill="1" applyBorder="1" applyAlignment="1">
      <alignment horizontal="center" vertical="center" wrapText="1"/>
    </xf>
    <xf numFmtId="187" fontId="6" fillId="0" borderId="18" xfId="0" applyNumberFormat="1" applyFont="1" applyFill="1" applyBorder="1" applyAlignment="1">
      <alignment horizontal="center" vertical="center" wrapText="1"/>
    </xf>
    <xf numFmtId="187" fontId="6" fillId="0" borderId="21" xfId="0" applyNumberFormat="1" applyFont="1" applyFill="1" applyBorder="1" applyAlignment="1">
      <alignment horizontal="center" vertical="center" wrapText="1"/>
    </xf>
    <xf numFmtId="187" fontId="6" fillId="0" borderId="16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23" xfId="0" applyNumberFormat="1" applyFont="1" applyFill="1" applyBorder="1" applyAlignment="1" applyProtection="1">
      <alignment horizontal="center" vertical="center" wrapText="1"/>
      <protection/>
    </xf>
    <xf numFmtId="49" fontId="7" fillId="0" borderId="24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25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20" xfId="0" applyNumberFormat="1" applyFont="1" applyFill="1" applyBorder="1" applyAlignment="1" applyProtection="1">
      <alignment horizontal="center" vertical="center" wrapText="1"/>
      <protection/>
    </xf>
    <xf numFmtId="187" fontId="6" fillId="0" borderId="26" xfId="0" applyNumberFormat="1" applyFont="1" applyFill="1" applyBorder="1" applyAlignment="1">
      <alignment horizontal="center" vertical="center" wrapText="1"/>
    </xf>
    <xf numFmtId="187" fontId="6" fillId="0" borderId="27" xfId="0" applyNumberFormat="1" applyFont="1" applyFill="1" applyBorder="1" applyAlignment="1">
      <alignment horizontal="center" vertical="center" wrapText="1"/>
    </xf>
    <xf numFmtId="187" fontId="6" fillId="0" borderId="28" xfId="0" applyNumberFormat="1" applyFont="1" applyFill="1" applyBorder="1" applyAlignment="1">
      <alignment horizontal="center" vertical="center" wrapText="1"/>
    </xf>
    <xf numFmtId="187" fontId="6" fillId="0" borderId="29" xfId="0" applyNumberFormat="1" applyFont="1" applyFill="1" applyBorder="1" applyAlignment="1">
      <alignment horizontal="center" vertical="center" wrapText="1"/>
    </xf>
    <xf numFmtId="187" fontId="6" fillId="0" borderId="3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_zvit2011Доходи" xfId="52"/>
    <cellStyle name="Обычный_ZV1PIV98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theme="9" tint="0.5999600291252136"/>
      </font>
    </dxf>
    <dxf>
      <font>
        <color rgb="FF7030A0"/>
      </font>
    </dxf>
    <dxf>
      <font>
        <color theme="9" tint="0.5999600291252136"/>
      </font>
    </dxf>
    <dxf>
      <font>
        <color rgb="FFFFFF00"/>
      </font>
    </dxf>
    <dxf>
      <font>
        <color theme="0"/>
      </font>
    </dxf>
    <dxf>
      <font>
        <color theme="0" tint="-0.0499799996614456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6;&#1072;&#1073;&#1086;&#1095;&#1072;&#1103;\2015%20&#1088;&#1110;&#1082;\&#1056;&#1072;&#1073;&#1086;&#1090;&#1072;%20&#1082;&#1072;&#1078;&#1076;&#1099;&#1081;%20&#1076;&#1077;&#1085;&#1100;\&#1042;&#1080;&#1082;(2015&#1088;&#1110;&#1082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6;&#1072;&#1073;&#1086;&#1095;&#1072;&#1103;\2016%20&#1088;&#1110;&#1082;\&#1056;&#1072;&#1073;&#1086;&#1090;&#1072;%20&#1082;&#1072;&#1078;&#1076;&#1099;&#1081;%20&#1076;&#1077;&#1085;&#1100;\&#1042;&#1080;&#1082;(2016&#1088;&#1110;&#1082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6;&#1072;&#1073;&#1086;&#1095;&#1072;&#1103;\2017%20&#1088;&#1110;&#1082;\&#1056;&#1072;&#1073;&#1086;&#1090;&#1072;%20&#1082;&#1072;&#1078;&#1076;&#1099;&#1081;%20&#1076;&#1077;&#1085;&#1100;\&#1042;&#1080;&#1082;(2017&#1088;&#1110;&#108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-2012 (4)"/>
      <sheetName val="очікуване 2016"/>
      <sheetName val="січень-грудень(п)(2)"/>
      <sheetName val="січень-грудень(п)"/>
      <sheetName val="січень-грудень"/>
      <sheetName val="грудень"/>
      <sheetName val="січень-листопад(п)(2)"/>
      <sheetName val="січень-листопад(п)"/>
      <sheetName val="січень-листопад"/>
      <sheetName val="листопад"/>
      <sheetName val="січень-жовтень(п)(2)"/>
      <sheetName val="січень-жовтень(п)"/>
      <sheetName val="січень-жовтень"/>
      <sheetName val="жовтень"/>
      <sheetName val="січень-вересень(п) (2)"/>
      <sheetName val="січень-вересень(п)"/>
      <sheetName val="січень-вересень"/>
      <sheetName val="вересень"/>
      <sheetName val="січень-серпень(п) (2)"/>
      <sheetName val="січень-серпень(п)"/>
      <sheetName val="січень-серпень  (2)"/>
      <sheetName val="січень-серпень  (3)"/>
      <sheetName val="січень-серпень "/>
      <sheetName val="серпень"/>
      <sheetName val="січень-липень(п)"/>
      <sheetName val="січень-липень"/>
      <sheetName val="липень"/>
      <sheetName val="січень-червень(п)"/>
      <sheetName val="січень-червень"/>
      <sheetName val="червень"/>
      <sheetName val="січень-травень(п)"/>
      <sheetName val="січень-травень"/>
      <sheetName val="травень"/>
      <sheetName val="січень-квітень(п)"/>
      <sheetName val="січень-квітень"/>
      <sheetName val="квітень"/>
      <sheetName val="січень-березень (2)"/>
      <sheetName val="березень (2)"/>
      <sheetName val="січень-березень(п)"/>
      <sheetName val="січень-березень"/>
      <sheetName val="березень"/>
      <sheetName val="січень-лютий(п)"/>
      <sheetName val="січень-лютий"/>
      <sheetName val="лютий"/>
      <sheetName val="січень (п)"/>
      <sheetName val="січень"/>
      <sheetName val="Лист 12"/>
      <sheetName val="Лист 11"/>
      <sheetName val="Лист 10"/>
      <sheetName val="Лист 9"/>
      <sheetName val="Лист 8"/>
      <sheetName val="Лист 7"/>
      <sheetName val="Лист 6"/>
      <sheetName val="Лист 5"/>
      <sheetName val="Лист 4"/>
      <sheetName val="Лист 3"/>
      <sheetName val="Лист 2"/>
      <sheetName val="Лист 1"/>
      <sheetName val="мобілізовано"/>
      <sheetName val="Лист д"/>
      <sheetName val="Листд (2)"/>
      <sheetName val="Лист1 (12)"/>
      <sheetName val="Лист1 (11)"/>
      <sheetName val="Лист1 (10)"/>
      <sheetName val="Лист1 (9)"/>
      <sheetName val="Лист1 (8)"/>
      <sheetName val="Лист1 (7)"/>
      <sheetName val="Лист1 (6)"/>
      <sheetName val="Лист1 (5)"/>
      <sheetName val="Лист1 (4)"/>
      <sheetName val="Лист1 (2)"/>
      <sheetName val="Лист1"/>
      <sheetName val="Лист2"/>
      <sheetName val="Лист9"/>
      <sheetName val="січень-грудень (2)"/>
      <sheetName val="січень-вересень "/>
      <sheetName val="січень-жовт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лис (2)"/>
      <sheetName val="січень-грудень(п)"/>
      <sheetName val="січень-грудень"/>
      <sheetName val="грудень(п)"/>
      <sheetName val="грудень"/>
      <sheetName val="січень-листопад(п)"/>
      <sheetName val="листопад (п)"/>
      <sheetName val="січень-листопад"/>
      <sheetName val="листопад"/>
      <sheetName val="січень-жовтень(п)"/>
      <sheetName val="жовтень (п)"/>
      <sheetName val="січень-жовтень"/>
      <sheetName val="жовтень"/>
      <sheetName val="січень-вересень(п)"/>
      <sheetName val="вересень (п)"/>
      <sheetName val="січень-вересень"/>
      <sheetName val="вересень"/>
      <sheetName val="січень-серпень(п)"/>
      <sheetName val="січень-серпень"/>
      <sheetName val="серпень"/>
      <sheetName val="січень-липень(п)"/>
      <sheetName val="січень-липень"/>
      <sheetName val="липень "/>
      <sheetName val="січень-червень(п)"/>
      <sheetName val="січень-червень"/>
      <sheetName val="червень"/>
      <sheetName val="січень-травень(п)"/>
      <sheetName val="січень-травень"/>
      <sheetName val="травень"/>
      <sheetName val="січень-квітень(п) "/>
      <sheetName val="січень-квітень"/>
      <sheetName val="квітень"/>
      <sheetName val="січень-березень(п)"/>
      <sheetName val="січень-березень"/>
      <sheetName val="березень"/>
      <sheetName val="січень-лютий(п) (2)"/>
      <sheetName val="січень-лютий"/>
      <sheetName val="лютий "/>
      <sheetName val="січень (п) (2)"/>
      <sheetName val="січень (п)"/>
      <sheetName val="січень"/>
      <sheetName val="Лист 12"/>
      <sheetName val="Лист 11"/>
      <sheetName val="Лист 10"/>
      <sheetName val="Лист 9"/>
      <sheetName val="Лист 8"/>
      <sheetName val="Лист 7"/>
      <sheetName val="Лист 6"/>
      <sheetName val="Лист 5"/>
      <sheetName val="Лист 4"/>
      <sheetName val="Лист 3"/>
      <sheetName val="Лист 2"/>
      <sheetName val="Лист 1"/>
      <sheetName val="мобілізовано"/>
      <sheetName val="Лист г"/>
      <sheetName val="Лист лис"/>
      <sheetName val="Лист ж"/>
      <sheetName val="Лист в"/>
      <sheetName val="Лист сер"/>
      <sheetName val="Лист лип"/>
      <sheetName val="Лист ч"/>
      <sheetName val="Лист т"/>
      <sheetName val="Лист к"/>
      <sheetName val="Лист б"/>
      <sheetName val="Лист л"/>
      <sheetName val="Лист с "/>
      <sheetName val="лютий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-березень(п)"/>
      <sheetName val="березень(п)"/>
      <sheetName val="січень-березень"/>
      <sheetName val="березень"/>
      <sheetName val="січень-лютий(п)"/>
      <sheetName val="лютий(п)"/>
      <sheetName val="січень-лютий"/>
      <sheetName val="лютий"/>
      <sheetName val="січень(п)"/>
      <sheetName val="січень"/>
      <sheetName val="Лист 3"/>
      <sheetName val="Лист 2"/>
      <sheetName val="Лист 1"/>
      <sheetName val="мобілізовано"/>
      <sheetName val="Лист б"/>
      <sheetName val="Лист л"/>
      <sheetName val="Лист с "/>
      <sheetName val="2017"/>
    </sheetNames>
    <sheetDataSet>
      <sheetData sheetId="4">
        <row r="8">
          <cell r="C8">
            <v>55809.511750000005</v>
          </cell>
        </row>
        <row r="10">
          <cell r="C10">
            <v>3870.7820300000003</v>
          </cell>
        </row>
        <row r="11">
          <cell r="C11">
            <v>23.349760000000003</v>
          </cell>
        </row>
        <row r="13">
          <cell r="C13">
            <v>45.138999999999996</v>
          </cell>
        </row>
        <row r="14">
          <cell r="C14">
            <v>133.69185</v>
          </cell>
        </row>
        <row r="15">
          <cell r="C15">
            <v>100.23146</v>
          </cell>
        </row>
        <row r="18">
          <cell r="C18">
            <v>22961.374170000003</v>
          </cell>
        </row>
        <row r="22">
          <cell r="C22">
            <v>313.40876999999995</v>
          </cell>
        </row>
        <row r="23">
          <cell r="C23">
            <v>11.06206</v>
          </cell>
        </row>
        <row r="24">
          <cell r="C24">
            <v>20.7054</v>
          </cell>
        </row>
        <row r="25">
          <cell r="C25">
            <v>3416.7064000000005</v>
          </cell>
        </row>
        <row r="27">
          <cell r="C27">
            <v>18464.28061</v>
          </cell>
        </row>
        <row r="28">
          <cell r="C28">
            <v>38045.82548</v>
          </cell>
        </row>
        <row r="29">
          <cell r="C29">
            <v>217.81307999999996</v>
          </cell>
        </row>
        <row r="30">
          <cell r="C30">
            <v>331.25574000000006</v>
          </cell>
        </row>
        <row r="31">
          <cell r="C31">
            <v>325.21894</v>
          </cell>
        </row>
        <row r="32">
          <cell r="C32">
            <v>305.06087999999994</v>
          </cell>
        </row>
        <row r="33">
          <cell r="C33">
            <v>1942.7472400000001</v>
          </cell>
        </row>
        <row r="34">
          <cell r="C34">
            <v>44.599289999999996</v>
          </cell>
        </row>
        <row r="35">
          <cell r="C35">
            <v>-44.209199999999996</v>
          </cell>
        </row>
        <row r="36">
          <cell r="C36">
            <v>81559.7066</v>
          </cell>
        </row>
        <row r="38">
          <cell r="C38">
            <v>0</v>
          </cell>
        </row>
        <row r="42">
          <cell r="C42">
            <v>44.868</v>
          </cell>
        </row>
        <row r="44">
          <cell r="C44">
            <v>0</v>
          </cell>
        </row>
        <row r="45">
          <cell r="C45">
            <v>106.01076</v>
          </cell>
        </row>
        <row r="47">
          <cell r="C47">
            <v>2367.3074800000004</v>
          </cell>
        </row>
        <row r="48">
          <cell r="C48">
            <v>50.66964</v>
          </cell>
        </row>
        <row r="49">
          <cell r="C49">
            <v>497.22565</v>
          </cell>
        </row>
        <row r="51">
          <cell r="C51">
            <v>72.86532000000005</v>
          </cell>
        </row>
        <row r="52">
          <cell r="C52">
            <v>108.13725</v>
          </cell>
        </row>
        <row r="53">
          <cell r="C53">
            <v>0.45213</v>
          </cell>
        </row>
      </sheetData>
      <sheetData sheetId="6">
        <row r="8">
          <cell r="D8">
            <v>71550</v>
          </cell>
          <cell r="E8">
            <v>88118.64479</v>
          </cell>
        </row>
        <row r="10">
          <cell r="D10">
            <v>3795</v>
          </cell>
          <cell r="E10">
            <v>11533.762789999992</v>
          </cell>
        </row>
        <row r="11">
          <cell r="D11">
            <v>20</v>
          </cell>
          <cell r="E11">
            <v>765.835</v>
          </cell>
        </row>
        <row r="13">
          <cell r="E13">
            <v>50.23915</v>
          </cell>
        </row>
        <row r="14">
          <cell r="D14">
            <v>135</v>
          </cell>
          <cell r="E14">
            <v>168.97745</v>
          </cell>
        </row>
        <row r="15">
          <cell r="D15">
            <v>60</v>
          </cell>
          <cell r="E15">
            <v>126.31693</v>
          </cell>
        </row>
        <row r="16">
          <cell r="D16">
            <v>0</v>
          </cell>
          <cell r="E16">
            <v>95.91275999999999</v>
          </cell>
        </row>
        <row r="18">
          <cell r="D18">
            <v>30000</v>
          </cell>
          <cell r="E18">
            <v>28324.6895</v>
          </cell>
        </row>
        <row r="22">
          <cell r="D22">
            <v>315</v>
          </cell>
          <cell r="E22">
            <v>340.8618</v>
          </cell>
        </row>
        <row r="23">
          <cell r="D23">
            <v>10</v>
          </cell>
          <cell r="E23">
            <v>45.782619999999994</v>
          </cell>
        </row>
        <row r="24">
          <cell r="D24">
            <v>10</v>
          </cell>
          <cell r="E24">
            <v>144.51254</v>
          </cell>
        </row>
        <row r="25">
          <cell r="D25">
            <v>3400</v>
          </cell>
          <cell r="E25">
            <v>4405.2567</v>
          </cell>
        </row>
        <row r="27">
          <cell r="D27">
            <v>20000</v>
          </cell>
          <cell r="E27">
            <v>26785.099560000002</v>
          </cell>
        </row>
        <row r="28">
          <cell r="D28">
            <v>30000</v>
          </cell>
          <cell r="E28">
            <v>42368.92064</v>
          </cell>
        </row>
        <row r="29">
          <cell r="D29">
            <v>220</v>
          </cell>
          <cell r="E29">
            <v>308.04669</v>
          </cell>
        </row>
        <row r="30">
          <cell r="D30">
            <v>350</v>
          </cell>
          <cell r="E30">
            <v>442.02847</v>
          </cell>
        </row>
        <row r="31">
          <cell r="D31">
            <v>300</v>
          </cell>
          <cell r="E31">
            <v>1336.5124299999998</v>
          </cell>
        </row>
        <row r="32">
          <cell r="D32">
            <v>310</v>
          </cell>
          <cell r="E32">
            <v>374.97278000000006</v>
          </cell>
        </row>
        <row r="33">
          <cell r="D33">
            <v>2000</v>
          </cell>
          <cell r="E33">
            <v>550</v>
          </cell>
        </row>
        <row r="34">
          <cell r="D34">
            <v>45</v>
          </cell>
          <cell r="E34">
            <v>42.47534</v>
          </cell>
        </row>
        <row r="35">
          <cell r="E35">
            <v>-9.0938</v>
          </cell>
        </row>
        <row r="36">
          <cell r="D36">
            <v>51000</v>
          </cell>
          <cell r="E36">
            <v>119311.33887999997</v>
          </cell>
        </row>
        <row r="42">
          <cell r="E42">
            <v>0.65</v>
          </cell>
        </row>
        <row r="44">
          <cell r="D44">
            <v>0</v>
          </cell>
          <cell r="E44">
            <v>2.648</v>
          </cell>
        </row>
        <row r="45">
          <cell r="D45">
            <v>100</v>
          </cell>
          <cell r="E45">
            <v>272.97447</v>
          </cell>
        </row>
        <row r="47">
          <cell r="D47">
            <v>2263</v>
          </cell>
          <cell r="E47">
            <v>5727.67912</v>
          </cell>
        </row>
        <row r="48">
          <cell r="D48">
            <v>10</v>
          </cell>
          <cell r="E48">
            <v>201.01096</v>
          </cell>
        </row>
        <row r="49">
          <cell r="D49">
            <v>485</v>
          </cell>
          <cell r="E49">
            <v>78.42012</v>
          </cell>
        </row>
        <row r="51">
          <cell r="D51">
            <v>30</v>
          </cell>
          <cell r="E51">
            <v>9.73683</v>
          </cell>
        </row>
        <row r="52">
          <cell r="D52">
            <v>3</v>
          </cell>
          <cell r="E52">
            <v>0</v>
          </cell>
        </row>
        <row r="53">
          <cell r="E53">
            <v>0.16251</v>
          </cell>
        </row>
      </sheetData>
      <sheetData sheetId="9">
        <row r="8">
          <cell r="C8">
            <v>547631.5</v>
          </cell>
        </row>
        <row r="10">
          <cell r="C10">
            <v>73011.8</v>
          </cell>
        </row>
        <row r="11">
          <cell r="C11">
            <v>3260.9</v>
          </cell>
        </row>
        <row r="14">
          <cell r="C14">
            <v>649.8</v>
          </cell>
        </row>
        <row r="15">
          <cell r="C15">
            <v>453.7</v>
          </cell>
        </row>
        <row r="16">
          <cell r="C16">
            <v>3.1</v>
          </cell>
        </row>
        <row r="17">
          <cell r="C17">
            <v>183662.6</v>
          </cell>
        </row>
        <row r="22">
          <cell r="C22">
            <v>1361</v>
          </cell>
        </row>
        <row r="23">
          <cell r="C23">
            <v>1252.6</v>
          </cell>
        </row>
        <row r="24">
          <cell r="C24">
            <v>69.3</v>
          </cell>
        </row>
        <row r="25">
          <cell r="C25">
            <v>18961.3</v>
          </cell>
        </row>
        <row r="27">
          <cell r="C27">
            <v>194000</v>
          </cell>
        </row>
        <row r="28">
          <cell r="C28">
            <v>238260</v>
          </cell>
        </row>
        <row r="29">
          <cell r="C29">
            <v>8430</v>
          </cell>
        </row>
        <row r="30">
          <cell r="C30">
            <v>4250</v>
          </cell>
        </row>
        <row r="31">
          <cell r="C31">
            <v>6337.1</v>
          </cell>
        </row>
        <row r="32">
          <cell r="C32">
            <v>1565.5</v>
          </cell>
        </row>
        <row r="33">
          <cell r="C33">
            <v>13991.7</v>
          </cell>
        </row>
        <row r="34">
          <cell r="C34">
            <v>142.1</v>
          </cell>
        </row>
        <row r="36">
          <cell r="C36">
            <v>430922.5</v>
          </cell>
        </row>
        <row r="44">
          <cell r="C44">
            <v>6</v>
          </cell>
        </row>
        <row r="45">
          <cell r="C45">
            <v>867.9</v>
          </cell>
        </row>
        <row r="47">
          <cell r="C47">
            <v>28213.6</v>
          </cell>
        </row>
        <row r="48">
          <cell r="C48">
            <v>73.3</v>
          </cell>
        </row>
        <row r="49">
          <cell r="C49">
            <v>9031.8</v>
          </cell>
        </row>
        <row r="51">
          <cell r="C51">
            <v>342.3</v>
          </cell>
        </row>
        <row r="52">
          <cell r="C52">
            <v>44.9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8"/>
  <sheetViews>
    <sheetView tabSelected="1" view="pageBreakPreview" zoomScale="82" zoomScaleSheetLayoutView="82" zoomScalePageLayoutView="0" workbookViewId="0" topLeftCell="B1">
      <selection activeCell="C47" sqref="C47"/>
    </sheetView>
  </sheetViews>
  <sheetFormatPr defaultColWidth="9.140625" defaultRowHeight="12.75"/>
  <cols>
    <col min="1" max="1" width="9.140625" style="0" hidden="1" customWidth="1"/>
    <col min="2" max="2" width="69.421875" style="0" customWidth="1"/>
    <col min="3" max="3" width="15.140625" style="0" customWidth="1"/>
    <col min="4" max="5" width="18.57421875" style="0" customWidth="1"/>
    <col min="6" max="6" width="18.00390625" style="36" customWidth="1"/>
    <col min="7" max="9" width="14.57421875" style="36" customWidth="1"/>
    <col min="10" max="10" width="13.421875" style="43" customWidth="1"/>
  </cols>
  <sheetData>
    <row r="1" spans="2:10" ht="113.25" customHeight="1">
      <c r="B1" s="47" t="s">
        <v>71</v>
      </c>
      <c r="C1" s="47"/>
      <c r="D1" s="47"/>
      <c r="E1" s="47"/>
      <c r="F1" s="47"/>
      <c r="G1" s="47"/>
      <c r="H1" s="47"/>
      <c r="I1" s="47"/>
      <c r="J1" s="47"/>
    </row>
    <row r="2" spans="2:10" ht="21" thickBot="1">
      <c r="B2" s="48" t="s">
        <v>28</v>
      </c>
      <c r="C2" s="48"/>
      <c r="D2" s="48"/>
      <c r="E2" s="48"/>
      <c r="F2" s="48"/>
      <c r="G2" s="48"/>
      <c r="H2" s="46"/>
      <c r="I2" s="46"/>
      <c r="J2" s="41" t="s">
        <v>29</v>
      </c>
    </row>
    <row r="3" spans="2:12" ht="51.75" customHeight="1" thickBot="1">
      <c r="B3" s="53" t="s">
        <v>0</v>
      </c>
      <c r="C3" s="55" t="s">
        <v>30</v>
      </c>
      <c r="D3" s="57" t="s">
        <v>69</v>
      </c>
      <c r="E3" s="49" t="s">
        <v>72</v>
      </c>
      <c r="F3" s="51" t="s">
        <v>73</v>
      </c>
      <c r="G3" s="58" t="s">
        <v>67</v>
      </c>
      <c r="H3" s="59" t="s">
        <v>31</v>
      </c>
      <c r="I3" s="60"/>
      <c r="J3" s="61" t="s">
        <v>70</v>
      </c>
      <c r="L3" s="36"/>
    </row>
    <row r="4" spans="2:10" ht="33.75" thickBot="1">
      <c r="B4" s="54"/>
      <c r="C4" s="56"/>
      <c r="D4" s="45"/>
      <c r="E4" s="50"/>
      <c r="F4" s="52"/>
      <c r="G4" s="52"/>
      <c r="H4" s="38" t="s">
        <v>32</v>
      </c>
      <c r="I4" s="38" t="s">
        <v>68</v>
      </c>
      <c r="J4" s="62"/>
    </row>
    <row r="5" spans="2:10" ht="16.5">
      <c r="B5" s="20" t="s">
        <v>33</v>
      </c>
      <c r="C5" s="21"/>
      <c r="D5" s="22"/>
      <c r="E5" s="22"/>
      <c r="F5" s="23"/>
      <c r="G5" s="23"/>
      <c r="H5" s="39"/>
      <c r="I5" s="39"/>
      <c r="J5" s="42"/>
    </row>
    <row r="6" spans="2:10" ht="18.75">
      <c r="B6" s="24" t="s">
        <v>14</v>
      </c>
      <c r="C6" s="25">
        <v>10000000</v>
      </c>
      <c r="D6" s="11">
        <f>D7+D11+D18+D29+D16</f>
        <v>1728216.5</v>
      </c>
      <c r="E6" s="11">
        <f>E7+E11+E18+E29+E16</f>
        <v>213520</v>
      </c>
      <c r="F6" s="11">
        <f>F7+F11+F18+F29+F16</f>
        <v>325631.09302</v>
      </c>
      <c r="G6" s="11">
        <f>G7+G11+G18+G29+G16+G17</f>
        <v>227898.26131</v>
      </c>
      <c r="H6" s="12">
        <f>F6/D6*100</f>
        <v>18.842031251292877</v>
      </c>
      <c r="I6" s="12">
        <f>F6/E6*100</f>
        <v>152.5061319876358</v>
      </c>
      <c r="J6" s="19">
        <f>F6/G6*100</f>
        <v>142.8844130482673</v>
      </c>
    </row>
    <row r="7" spans="2:10" ht="33">
      <c r="B7" s="26" t="s">
        <v>15</v>
      </c>
      <c r="C7" s="25">
        <v>11000000</v>
      </c>
      <c r="D7" s="11">
        <f>D8+D9+D10</f>
        <v>623904.2000000001</v>
      </c>
      <c r="E7" s="11">
        <f>E8+E9+E10</f>
        <v>75365</v>
      </c>
      <c r="F7" s="11">
        <f>F8+F9+F10</f>
        <v>100418.24258</v>
      </c>
      <c r="G7" s="11">
        <f>G8+G9+G10</f>
        <v>59703.643540000005</v>
      </c>
      <c r="H7" s="12">
        <f aca="true" t="shared" si="0" ref="H7:H45">F7/D7*100</f>
        <v>16.095138096521868</v>
      </c>
      <c r="I7" s="12">
        <f aca="true" t="shared" si="1" ref="I7:I45">F7/E7*100</f>
        <v>133.24254306375641</v>
      </c>
      <c r="J7" s="19">
        <f>F7/G7*100</f>
        <v>168.1944963923721</v>
      </c>
    </row>
    <row r="8" spans="2:10" ht="30.75" customHeight="1">
      <c r="B8" s="27" t="s">
        <v>34</v>
      </c>
      <c r="C8" s="7">
        <v>11010000</v>
      </c>
      <c r="D8" s="4">
        <f>'[3]січень'!$C$8</f>
        <v>547631.5</v>
      </c>
      <c r="E8" s="4">
        <f>'[3]січень-лютий'!$D$8</f>
        <v>71550</v>
      </c>
      <c r="F8" s="5">
        <f>'[3]січень-лютий'!$E$8</f>
        <v>88118.64479</v>
      </c>
      <c r="G8" s="5">
        <f>'[3]січень-лютий(п)'!$C$8</f>
        <v>55809.511750000005</v>
      </c>
      <c r="H8" s="12">
        <f t="shared" si="0"/>
        <v>16.090864895463465</v>
      </c>
      <c r="I8" s="12">
        <f t="shared" si="1"/>
        <v>123.15673625436759</v>
      </c>
      <c r="J8" s="17">
        <f>F8/G8*100</f>
        <v>157.89180379274686</v>
      </c>
    </row>
    <row r="9" spans="2:10" ht="38.25" customHeight="1">
      <c r="B9" s="27" t="s">
        <v>35</v>
      </c>
      <c r="C9" s="28" t="s">
        <v>66</v>
      </c>
      <c r="D9" s="4">
        <f>'[3]січень'!$C$11</f>
        <v>3260.9</v>
      </c>
      <c r="E9" s="4">
        <f>'[3]січень-лютий'!$D$11</f>
        <v>20</v>
      </c>
      <c r="F9" s="5">
        <f>'[3]січень-лютий'!$E$11</f>
        <v>765.835</v>
      </c>
      <c r="G9" s="5">
        <f>'[3]січень-лютий(п)'!$C$11</f>
        <v>23.349760000000003</v>
      </c>
      <c r="H9" s="12">
        <f t="shared" si="0"/>
        <v>23.48538746971695</v>
      </c>
      <c r="I9" s="12"/>
      <c r="J9" s="17">
        <f>F9/G9*100</f>
        <v>3279.8409919416727</v>
      </c>
    </row>
    <row r="10" spans="2:10" ht="26.25" customHeight="1">
      <c r="B10" s="27" t="s">
        <v>16</v>
      </c>
      <c r="C10" s="7">
        <v>11020000</v>
      </c>
      <c r="D10" s="4">
        <f>'[3]січень'!$C$10</f>
        <v>73011.8</v>
      </c>
      <c r="E10" s="4">
        <f>'[3]січень-лютий'!$D$10</f>
        <v>3795</v>
      </c>
      <c r="F10" s="5">
        <f>'[3]січень-лютий'!$E$10</f>
        <v>11533.762789999992</v>
      </c>
      <c r="G10" s="5">
        <f>'[3]січень-лютий(п)'!$C$10</f>
        <v>3870.7820300000003</v>
      </c>
      <c r="H10" s="12">
        <f t="shared" si="0"/>
        <v>15.797121547475875</v>
      </c>
      <c r="I10" s="12">
        <f t="shared" si="1"/>
        <v>303.9199681159418</v>
      </c>
      <c r="J10" s="17"/>
    </row>
    <row r="11" spans="2:10" ht="20.25" customHeight="1">
      <c r="B11" s="26" t="s">
        <v>36</v>
      </c>
      <c r="C11" s="25">
        <v>13000000</v>
      </c>
      <c r="D11" s="11">
        <f>D12+D13+D14+D15</f>
        <v>1106.6</v>
      </c>
      <c r="E11" s="11">
        <f>E12+E13+E14+E15</f>
        <v>195</v>
      </c>
      <c r="F11" s="11">
        <f>F12+F13+F14+F15</f>
        <v>441.44629</v>
      </c>
      <c r="G11" s="11">
        <f>G12+G13+G14</f>
        <v>279.06231</v>
      </c>
      <c r="H11" s="12">
        <f t="shared" si="0"/>
        <v>39.89212814024941</v>
      </c>
      <c r="I11" s="12">
        <f t="shared" si="1"/>
        <v>226.38271282051278</v>
      </c>
      <c r="J11" s="19">
        <f>F11/G11*100</f>
        <v>158.1891477928352</v>
      </c>
    </row>
    <row r="12" spans="2:10" ht="44.25" customHeight="1">
      <c r="B12" s="27" t="s">
        <v>37</v>
      </c>
      <c r="C12" s="7">
        <v>13010200</v>
      </c>
      <c r="D12" s="4"/>
      <c r="E12" s="44"/>
      <c r="F12" s="5">
        <f>'[3]січень-лютий'!$E$13</f>
        <v>50.23915</v>
      </c>
      <c r="G12" s="5">
        <f>'[3]січень-лютий(п)'!$C$13</f>
        <v>45.138999999999996</v>
      </c>
      <c r="H12" s="12"/>
      <c r="I12" s="12"/>
      <c r="J12" s="17">
        <f>F12/G12*100</f>
        <v>111.2987660338067</v>
      </c>
    </row>
    <row r="13" spans="2:10" ht="26.25" customHeight="1">
      <c r="B13" s="27" t="s">
        <v>38</v>
      </c>
      <c r="C13" s="28" t="s">
        <v>39</v>
      </c>
      <c r="D13" s="4">
        <f>'[3]січень'!$C$14</f>
        <v>649.8</v>
      </c>
      <c r="E13" s="4">
        <f>'[3]січень-лютий'!$D$14</f>
        <v>135</v>
      </c>
      <c r="F13" s="5">
        <f>'[3]січень-лютий'!$E$14</f>
        <v>168.97745</v>
      </c>
      <c r="G13" s="5">
        <f>'[3]січень-лютий(п)'!$C$14</f>
        <v>133.69185</v>
      </c>
      <c r="H13" s="12">
        <f t="shared" si="0"/>
        <v>26.004532163742695</v>
      </c>
      <c r="I13" s="12">
        <f t="shared" si="1"/>
        <v>125.16848148148148</v>
      </c>
      <c r="J13" s="17">
        <f>F13/G13*100</f>
        <v>126.39323189857872</v>
      </c>
    </row>
    <row r="14" spans="2:10" ht="27" customHeight="1">
      <c r="B14" s="27" t="s">
        <v>40</v>
      </c>
      <c r="C14" s="7">
        <v>13030000</v>
      </c>
      <c r="D14" s="4">
        <f>'[3]січень'!$C$15</f>
        <v>453.7</v>
      </c>
      <c r="E14" s="4">
        <f>'[3]січень-лютий'!$D$15</f>
        <v>60</v>
      </c>
      <c r="F14" s="5">
        <f>'[3]січень-лютий'!$E$15</f>
        <v>126.31693</v>
      </c>
      <c r="G14" s="5">
        <f>'[3]січень-лютий(п)'!$C$15</f>
        <v>100.23146</v>
      </c>
      <c r="H14" s="12">
        <f t="shared" si="0"/>
        <v>27.84150980824333</v>
      </c>
      <c r="I14" s="12"/>
      <c r="J14" s="17">
        <f>F14/G14*100</f>
        <v>126.02523199801739</v>
      </c>
    </row>
    <row r="15" spans="2:10" ht="27" customHeight="1">
      <c r="B15" s="27" t="s">
        <v>65</v>
      </c>
      <c r="C15" s="7">
        <v>13070000</v>
      </c>
      <c r="D15" s="4">
        <f>'[3]січень'!$C$16</f>
        <v>3.1</v>
      </c>
      <c r="E15" s="4">
        <f>'[3]січень-лютий'!$D$16</f>
        <v>0</v>
      </c>
      <c r="F15" s="5">
        <f>'[3]січень-лютий'!$E$16</f>
        <v>95.91275999999999</v>
      </c>
      <c r="G15" s="5">
        <f>'[3]січень-лютий(п)'!$C$16</f>
        <v>0</v>
      </c>
      <c r="H15" s="12"/>
      <c r="I15" s="12"/>
      <c r="J15" s="17"/>
    </row>
    <row r="16" spans="2:10" ht="39.75" customHeight="1">
      <c r="B16" s="27" t="s">
        <v>41</v>
      </c>
      <c r="C16" s="7">
        <v>14040001</v>
      </c>
      <c r="D16" s="4">
        <f>'[3]січень'!$C$17</f>
        <v>183662.6</v>
      </c>
      <c r="E16" s="4">
        <f>'[3]січень-лютий'!$D$18</f>
        <v>30000</v>
      </c>
      <c r="F16" s="5">
        <f>'[3]січень-лютий'!$E$18</f>
        <v>28324.6895</v>
      </c>
      <c r="G16" s="5">
        <f>'[3]січень-лютий(п)'!$C$18</f>
        <v>22961.374170000003</v>
      </c>
      <c r="H16" s="12">
        <f t="shared" si="0"/>
        <v>15.42213248641803</v>
      </c>
      <c r="I16" s="12">
        <f t="shared" si="1"/>
        <v>94.41563166666667</v>
      </c>
      <c r="J16" s="17">
        <f>F16/G16*100</f>
        <v>123.35798933587954</v>
      </c>
    </row>
    <row r="17" spans="2:10" ht="30" customHeight="1">
      <c r="B17" s="27" t="s">
        <v>42</v>
      </c>
      <c r="C17" s="7">
        <v>16000000</v>
      </c>
      <c r="D17" s="4"/>
      <c r="E17" s="4"/>
      <c r="F17" s="5"/>
      <c r="G17" s="5"/>
      <c r="H17" s="12"/>
      <c r="I17" s="12"/>
      <c r="J17" s="17"/>
    </row>
    <row r="18" spans="2:10" ht="18.75">
      <c r="B18" s="26" t="s">
        <v>43</v>
      </c>
      <c r="C18" s="25">
        <v>18000000</v>
      </c>
      <c r="D18" s="11">
        <f>D19+D25+D26+D27+D28</f>
        <v>919543.1</v>
      </c>
      <c r="E18" s="11">
        <f>E19+E25+E26+E27+E28</f>
        <v>107960</v>
      </c>
      <c r="F18" s="11">
        <f>F19+F25+F26+F27+F28</f>
        <v>196446.71464999998</v>
      </c>
      <c r="G18" s="11">
        <f>G19+G25+G26+G27+G28</f>
        <v>144954.18129</v>
      </c>
      <c r="H18" s="12">
        <f t="shared" si="0"/>
        <v>21.36351353732087</v>
      </c>
      <c r="I18" s="12">
        <f t="shared" si="1"/>
        <v>181.96249967580584</v>
      </c>
      <c r="J18" s="19">
        <f aca="true" t="shared" si="2" ref="J18:J28">F18/G18*100</f>
        <v>135.5233170245585</v>
      </c>
    </row>
    <row r="19" spans="2:10" ht="18.75">
      <c r="B19" s="29" t="s">
        <v>44</v>
      </c>
      <c r="C19" s="7">
        <v>18010000</v>
      </c>
      <c r="D19" s="4">
        <f>D20+D21+D24</f>
        <v>474486.8</v>
      </c>
      <c r="E19" s="4">
        <f>E20+E21+E24</f>
        <v>54915</v>
      </c>
      <c r="F19" s="4">
        <f>F20+F21+F24</f>
        <v>76551.99423</v>
      </c>
      <c r="G19" s="4">
        <f>G20+G21+G24</f>
        <v>61451.337360000005</v>
      </c>
      <c r="H19" s="12">
        <f t="shared" si="0"/>
        <v>16.133640436361983</v>
      </c>
      <c r="I19" s="12">
        <f t="shared" si="1"/>
        <v>139.40088178093418</v>
      </c>
      <c r="J19" s="19">
        <f t="shared" si="2"/>
        <v>124.5733575846135</v>
      </c>
    </row>
    <row r="20" spans="2:10" ht="22.5">
      <c r="B20" s="29" t="s">
        <v>45</v>
      </c>
      <c r="C20" s="7" t="s">
        <v>46</v>
      </c>
      <c r="D20" s="4">
        <f>'[3]січень'!$C$22+'[3]січень'!$C$23+'[3]січень'!$C$24+'[3]січень'!$C$25</f>
        <v>21644.2</v>
      </c>
      <c r="E20" s="4">
        <f>'[3]січень-лютий'!$D$22+'[3]січень-лютий'!$D$23+'[3]січень-лютий'!$D$24+'[3]січень-лютий'!$D$25</f>
        <v>3735</v>
      </c>
      <c r="F20" s="5">
        <f>'[3]січень-лютий'!$E$22+'[3]січень-лютий'!$E$23+'[3]січень-лютий'!$E$24+'[3]січень-лютий'!$E$25</f>
        <v>4936.41366</v>
      </c>
      <c r="G20" s="5">
        <f>'[3]січень-лютий(п)'!$C$22+'[3]січень-лютий(п)'!$C$23+'[3]січень-лютий(п)'!$C$24+'[3]січень-лютий(п)'!$C$25</f>
        <v>3761.8826300000005</v>
      </c>
      <c r="H20" s="12">
        <f t="shared" si="0"/>
        <v>22.807096866597057</v>
      </c>
      <c r="I20" s="12">
        <f t="shared" si="1"/>
        <v>132.16636305220882</v>
      </c>
      <c r="J20" s="19">
        <f t="shared" si="2"/>
        <v>131.22189460759438</v>
      </c>
    </row>
    <row r="21" spans="2:10" ht="18.75">
      <c r="B21" s="29" t="s">
        <v>47</v>
      </c>
      <c r="C21" s="7"/>
      <c r="D21" s="4">
        <f>D22+D23</f>
        <v>444940</v>
      </c>
      <c r="E21" s="4">
        <f>E22+E23</f>
        <v>50570</v>
      </c>
      <c r="F21" s="5">
        <f>F22+F23</f>
        <v>69904.09535999999</v>
      </c>
      <c r="G21" s="4">
        <f>G22+G23</f>
        <v>57059.17491</v>
      </c>
      <c r="H21" s="12">
        <f t="shared" si="0"/>
        <v>15.710903798264933</v>
      </c>
      <c r="I21" s="12">
        <f t="shared" si="1"/>
        <v>138.23234202096103</v>
      </c>
      <c r="J21" s="17">
        <f t="shared" si="2"/>
        <v>122.51157762140868</v>
      </c>
    </row>
    <row r="22" spans="2:10" ht="22.5">
      <c r="B22" s="29" t="s">
        <v>48</v>
      </c>
      <c r="C22" s="7" t="s">
        <v>49</v>
      </c>
      <c r="D22" s="4">
        <f>'[3]січень'!$C$27+'[3]січень'!$C$29</f>
        <v>202430</v>
      </c>
      <c r="E22" s="4">
        <f>'[3]січень-лютий'!$D$27+'[3]січень-лютий'!$D$29</f>
        <v>20220</v>
      </c>
      <c r="F22" s="5">
        <f>'[3]січень-лютий'!$E$27+'[3]січень-лютий'!$E$29</f>
        <v>27093.14625</v>
      </c>
      <c r="G22" s="5">
        <f>'[3]січень-лютий(п)'!$C$27+'[3]січень-лютий(п)'!$C$29</f>
        <v>18682.09369</v>
      </c>
      <c r="H22" s="12">
        <f t="shared" si="0"/>
        <v>13.383958034876253</v>
      </c>
      <c r="I22" s="12">
        <f t="shared" si="1"/>
        <v>133.9918212166172</v>
      </c>
      <c r="J22" s="17">
        <f t="shared" si="2"/>
        <v>145.02200181397333</v>
      </c>
    </row>
    <row r="23" spans="2:10" ht="22.5">
      <c r="B23" s="29" t="s">
        <v>50</v>
      </c>
      <c r="C23" s="7" t="s">
        <v>51</v>
      </c>
      <c r="D23" s="4">
        <f>'[3]січень'!$C$28+'[3]січень'!$C$30</f>
        <v>242510</v>
      </c>
      <c r="E23" s="4">
        <f>'[3]січень-лютий'!$D$28+'[3]січень-лютий'!$D$30</f>
        <v>30350</v>
      </c>
      <c r="F23" s="5">
        <f>'[3]січень-лютий'!$E$28+'[3]січень-лютий'!$E$30</f>
        <v>42810.949109999994</v>
      </c>
      <c r="G23" s="5">
        <f>'[3]січень-лютий(п)'!$C$28+'[3]січень-лютий(п)'!$C$30</f>
        <v>38377.08122</v>
      </c>
      <c r="H23" s="12">
        <f t="shared" si="0"/>
        <v>17.653271663024203</v>
      </c>
      <c r="I23" s="12">
        <f t="shared" si="1"/>
        <v>141.05749294892914</v>
      </c>
      <c r="J23" s="17">
        <f t="shared" si="2"/>
        <v>111.55342654795047</v>
      </c>
    </row>
    <row r="24" spans="2:10" ht="30.75" customHeight="1">
      <c r="B24" s="6" t="s">
        <v>52</v>
      </c>
      <c r="C24" s="7" t="s">
        <v>53</v>
      </c>
      <c r="D24" s="4">
        <f>'[3]січень'!$C$31+'[3]січень'!$C$32</f>
        <v>7902.6</v>
      </c>
      <c r="E24" s="4">
        <f>'[3]січень-лютий'!$D$31+'[3]січень-лютий'!$D$32</f>
        <v>610</v>
      </c>
      <c r="F24" s="5">
        <f>'[3]січень-лютий'!$E$31+'[3]січень-лютий'!$E$32</f>
        <v>1711.4852099999998</v>
      </c>
      <c r="G24" s="5">
        <f>'[3]січень-лютий(п)'!$C$31+'[3]січень-лютий(п)'!$C$32</f>
        <v>630.27982</v>
      </c>
      <c r="H24" s="12">
        <f t="shared" si="0"/>
        <v>21.65724204692126</v>
      </c>
      <c r="I24" s="12">
        <f t="shared" si="1"/>
        <v>280.57134590163935</v>
      </c>
      <c r="J24" s="17">
        <f t="shared" si="2"/>
        <v>271.5437105379639</v>
      </c>
    </row>
    <row r="25" spans="2:10" ht="25.5" customHeight="1">
      <c r="B25" s="29" t="s">
        <v>54</v>
      </c>
      <c r="C25" s="7">
        <v>18020000</v>
      </c>
      <c r="D25" s="4">
        <f>'[3]січень'!$C$33</f>
        <v>13991.7</v>
      </c>
      <c r="E25" s="4">
        <f>'[3]січень-лютий'!$D$33</f>
        <v>2000</v>
      </c>
      <c r="F25" s="5">
        <f>'[3]січень-лютий'!$E$33</f>
        <v>550</v>
      </c>
      <c r="G25" s="5">
        <f>'[3]січень-лютий(п)'!$C$33</f>
        <v>1942.7472400000001</v>
      </c>
      <c r="H25" s="12">
        <f t="shared" si="0"/>
        <v>3.9309018918358736</v>
      </c>
      <c r="I25" s="12">
        <f t="shared" si="1"/>
        <v>27.500000000000004</v>
      </c>
      <c r="J25" s="17">
        <f t="shared" si="2"/>
        <v>28.310424983540315</v>
      </c>
    </row>
    <row r="26" spans="2:10" ht="25.5" customHeight="1">
      <c r="B26" s="29" t="s">
        <v>17</v>
      </c>
      <c r="C26" s="7">
        <v>18030000</v>
      </c>
      <c r="D26" s="4">
        <f>'[3]січень'!$C$34</f>
        <v>142.1</v>
      </c>
      <c r="E26" s="4">
        <f>'[3]січень-лютий'!$D$34</f>
        <v>45</v>
      </c>
      <c r="F26" s="5">
        <f>'[3]січень-лютий'!$E$34</f>
        <v>42.47534</v>
      </c>
      <c r="G26" s="5">
        <f>'[3]січень-лютий(п)'!$C$34</f>
        <v>44.599289999999996</v>
      </c>
      <c r="H26" s="12">
        <f t="shared" si="0"/>
        <v>29.891161154116823</v>
      </c>
      <c r="I26" s="12">
        <f t="shared" si="1"/>
        <v>94.38964444444446</v>
      </c>
      <c r="J26" s="17">
        <f t="shared" si="2"/>
        <v>95.23770445673016</v>
      </c>
    </row>
    <row r="27" spans="2:10" ht="27" customHeight="1">
      <c r="B27" s="29" t="s">
        <v>18</v>
      </c>
      <c r="C27" s="7">
        <v>18040000</v>
      </c>
      <c r="D27" s="4"/>
      <c r="E27" s="4"/>
      <c r="F27" s="5">
        <f>'[3]січень-лютий'!$E$35</f>
        <v>-9.0938</v>
      </c>
      <c r="G27" s="5">
        <f>'[3]січень-лютий(п)'!$C$35</f>
        <v>-44.209199999999996</v>
      </c>
      <c r="H27" s="12"/>
      <c r="I27" s="12"/>
      <c r="J27" s="17">
        <f t="shared" si="2"/>
        <v>20.56992662160817</v>
      </c>
    </row>
    <row r="28" spans="2:10" ht="30.75" customHeight="1">
      <c r="B28" s="30" t="s">
        <v>55</v>
      </c>
      <c r="C28" s="7">
        <v>18050000</v>
      </c>
      <c r="D28" s="4">
        <f>'[3]січень'!$C$36</f>
        <v>430922.5</v>
      </c>
      <c r="E28" s="4">
        <f>'[3]січень-лютий'!$D$36</f>
        <v>51000</v>
      </c>
      <c r="F28" s="5">
        <f>'[3]січень-лютий'!$E$36</f>
        <v>119311.33887999997</v>
      </c>
      <c r="G28" s="5">
        <f>'[3]січень-лютий(п)'!$C$36</f>
        <v>81559.7066</v>
      </c>
      <c r="H28" s="12">
        <f t="shared" si="0"/>
        <v>27.687423812866573</v>
      </c>
      <c r="I28" s="12">
        <f t="shared" si="1"/>
        <v>233.94380172549015</v>
      </c>
      <c r="J28" s="17">
        <f t="shared" si="2"/>
        <v>146.28711143499865</v>
      </c>
    </row>
    <row r="29" spans="2:10" ht="18.75">
      <c r="B29" s="31" t="s">
        <v>56</v>
      </c>
      <c r="C29" s="25">
        <v>190000</v>
      </c>
      <c r="D29" s="11">
        <f>D30</f>
        <v>0</v>
      </c>
      <c r="E29" s="11">
        <f>E30</f>
        <v>0</v>
      </c>
      <c r="F29" s="11">
        <f>F30</f>
        <v>0</v>
      </c>
      <c r="G29" s="11">
        <f>G30</f>
        <v>0</v>
      </c>
      <c r="H29" s="12"/>
      <c r="I29" s="12"/>
      <c r="J29" s="17"/>
    </row>
    <row r="30" spans="2:10" ht="18.75">
      <c r="B30" s="30" t="s">
        <v>57</v>
      </c>
      <c r="C30" s="7">
        <v>19010000</v>
      </c>
      <c r="D30" s="4"/>
      <c r="E30" s="4"/>
      <c r="F30" s="5"/>
      <c r="G30" s="5">
        <f>'[3]січень-лютий(п)'!$C$38</f>
        <v>0</v>
      </c>
      <c r="H30" s="12"/>
      <c r="I30" s="12"/>
      <c r="J30" s="17"/>
    </row>
    <row r="31" spans="2:10" ht="18.75">
      <c r="B31" s="24" t="s">
        <v>19</v>
      </c>
      <c r="C31" s="25">
        <v>20000000</v>
      </c>
      <c r="D31" s="11">
        <f>D32+D36+D40</f>
        <v>38534.9</v>
      </c>
      <c r="E31" s="11">
        <f>E32+E36+E40</f>
        <v>2888</v>
      </c>
      <c r="F31" s="11">
        <f>F32+F36+F40</f>
        <v>6293.119499999999</v>
      </c>
      <c r="G31" s="11">
        <f>G32+G36+G40</f>
        <v>3138.9468500000003</v>
      </c>
      <c r="H31" s="12">
        <f t="shared" si="0"/>
        <v>16.330961024941022</v>
      </c>
      <c r="I31" s="12">
        <f t="shared" si="1"/>
        <v>217.9057998614958</v>
      </c>
      <c r="J31" s="19">
        <f>F31/G31*100</f>
        <v>200.48506077762988</v>
      </c>
    </row>
    <row r="32" spans="2:10" ht="18.75">
      <c r="B32" s="32" t="s">
        <v>58</v>
      </c>
      <c r="C32" s="25">
        <v>21000000</v>
      </c>
      <c r="D32" s="11">
        <f>D33+D34+D35</f>
        <v>873.9</v>
      </c>
      <c r="E32" s="11">
        <f>E33+E34+E35</f>
        <v>100</v>
      </c>
      <c r="F32" s="11">
        <f>F33+F34+F35</f>
        <v>276.27247</v>
      </c>
      <c r="G32" s="11">
        <f>G33+G34+G35</f>
        <v>150.87876</v>
      </c>
      <c r="H32" s="12">
        <f t="shared" si="0"/>
        <v>31.613739558301866</v>
      </c>
      <c r="I32" s="12">
        <f t="shared" si="1"/>
        <v>276.27247</v>
      </c>
      <c r="J32" s="19">
        <f>F32/G32*100</f>
        <v>183.10892136176093</v>
      </c>
    </row>
    <row r="33" spans="2:10" ht="63" customHeight="1">
      <c r="B33" s="33" t="s">
        <v>59</v>
      </c>
      <c r="C33" s="7">
        <v>21010300</v>
      </c>
      <c r="D33" s="4"/>
      <c r="E33" s="4"/>
      <c r="F33" s="5">
        <f>'[3]січень-лютий'!$E$42</f>
        <v>0.65</v>
      </c>
      <c r="G33" s="5">
        <f>'[3]січень-лютий(п)'!$C$42</f>
        <v>44.868</v>
      </c>
      <c r="H33" s="12"/>
      <c r="I33" s="12"/>
      <c r="J33" s="17"/>
    </row>
    <row r="34" spans="2:10" ht="81" customHeight="1">
      <c r="B34" s="30" t="s">
        <v>21</v>
      </c>
      <c r="C34" s="7">
        <v>21080900</v>
      </c>
      <c r="D34" s="4">
        <f>'[3]січень'!$C$44</f>
        <v>6</v>
      </c>
      <c r="E34" s="4">
        <f>'[3]січень-лютий'!$D$44</f>
        <v>0</v>
      </c>
      <c r="F34" s="5">
        <f>'[3]січень-лютий'!$E$44</f>
        <v>2.648</v>
      </c>
      <c r="G34" s="5">
        <f>'[3]січень-лютий(п)'!$C$44</f>
        <v>0</v>
      </c>
      <c r="H34" s="12"/>
      <c r="I34" s="12"/>
      <c r="J34" s="17"/>
    </row>
    <row r="35" spans="2:10" ht="27.75" customHeight="1">
      <c r="B35" s="34" t="s">
        <v>22</v>
      </c>
      <c r="C35" s="7">
        <v>21081100</v>
      </c>
      <c r="D35" s="4">
        <f>'[3]січень'!$C$45</f>
        <v>867.9</v>
      </c>
      <c r="E35" s="4">
        <f>'[3]січень-лютий'!$D$45</f>
        <v>100</v>
      </c>
      <c r="F35" s="5">
        <f>'[3]січень-лютий'!$E$45</f>
        <v>272.97447</v>
      </c>
      <c r="G35" s="5">
        <f>'[3]січень-лютий(п)'!$C$45</f>
        <v>106.01076</v>
      </c>
      <c r="H35" s="12">
        <f t="shared" si="0"/>
        <v>31.452295195298994</v>
      </c>
      <c r="I35" s="12">
        <f t="shared" si="1"/>
        <v>272.97447</v>
      </c>
      <c r="J35" s="17">
        <f aca="true" t="shared" si="3" ref="J35:J44">F35/G35*100</f>
        <v>257.49694653637044</v>
      </c>
    </row>
    <row r="36" spans="2:10" ht="41.25" customHeight="1">
      <c r="B36" s="32" t="s">
        <v>60</v>
      </c>
      <c r="C36" s="25">
        <v>22000000</v>
      </c>
      <c r="D36" s="11">
        <f>D37+D38+D39</f>
        <v>37318.7</v>
      </c>
      <c r="E36" s="11">
        <f>E37+E38+E39</f>
        <v>2758</v>
      </c>
      <c r="F36" s="11">
        <f>F37+F38+F39</f>
        <v>6007.110199999999</v>
      </c>
      <c r="G36" s="11">
        <f>G37+G38+G39</f>
        <v>2915.2027700000003</v>
      </c>
      <c r="H36" s="12">
        <f t="shared" si="0"/>
        <v>16.096783114095615</v>
      </c>
      <c r="I36" s="12">
        <f t="shared" si="1"/>
        <v>217.80675126903552</v>
      </c>
      <c r="J36" s="19">
        <f t="shared" si="3"/>
        <v>206.06148779146497</v>
      </c>
    </row>
    <row r="37" spans="2:10" ht="24" customHeight="1">
      <c r="B37" s="30" t="s">
        <v>61</v>
      </c>
      <c r="C37" s="7">
        <v>22010000</v>
      </c>
      <c r="D37" s="4">
        <f>'[3]січень'!$C$47</f>
        <v>28213.6</v>
      </c>
      <c r="E37" s="4">
        <f>'[3]січень-лютий'!$D$47</f>
        <v>2263</v>
      </c>
      <c r="F37" s="5">
        <f>'[3]січень-лютий'!$E$47</f>
        <v>5727.67912</v>
      </c>
      <c r="G37" s="5">
        <f>'[3]січень-лютий(п)'!$C$47</f>
        <v>2367.3074800000004</v>
      </c>
      <c r="H37" s="12">
        <f t="shared" si="0"/>
        <v>20.301128250205576</v>
      </c>
      <c r="I37" s="12">
        <f t="shared" si="1"/>
        <v>253.10115422006186</v>
      </c>
      <c r="J37" s="17">
        <f t="shared" si="3"/>
        <v>241.94909906675912</v>
      </c>
    </row>
    <row r="38" spans="2:10" ht="56.25" customHeight="1">
      <c r="B38" s="29" t="s">
        <v>62</v>
      </c>
      <c r="C38" s="7">
        <v>22080400</v>
      </c>
      <c r="D38" s="4">
        <f>'[3]січень'!$C$48</f>
        <v>73.3</v>
      </c>
      <c r="E38" s="4">
        <f>'[3]січень-лютий'!$D$48</f>
        <v>10</v>
      </c>
      <c r="F38" s="5">
        <f>'[3]січень-лютий'!$E$48</f>
        <v>201.01096</v>
      </c>
      <c r="G38" s="5">
        <f>'[3]січень-лютий(п)'!$C$48</f>
        <v>50.66964</v>
      </c>
      <c r="H38" s="12">
        <f t="shared" si="0"/>
        <v>274.2305047748977</v>
      </c>
      <c r="I38" s="12">
        <f t="shared" si="1"/>
        <v>2010.1096000000002</v>
      </c>
      <c r="J38" s="17">
        <f t="shared" si="3"/>
        <v>396.70887734746094</v>
      </c>
    </row>
    <row r="39" spans="2:10" ht="22.5" customHeight="1">
      <c r="B39" s="34" t="s">
        <v>23</v>
      </c>
      <c r="C39" s="7">
        <v>22090000</v>
      </c>
      <c r="D39" s="4">
        <f>'[3]січень'!$C$49</f>
        <v>9031.8</v>
      </c>
      <c r="E39" s="4">
        <f>'[3]січень-лютий'!$D$49</f>
        <v>485</v>
      </c>
      <c r="F39" s="5">
        <f>'[3]січень-лютий'!$E$49</f>
        <v>78.42012</v>
      </c>
      <c r="G39" s="5">
        <f>'[3]січень-лютий(п)'!$C$49</f>
        <v>497.22565</v>
      </c>
      <c r="H39" s="12">
        <f t="shared" si="0"/>
        <v>0.8682667906729555</v>
      </c>
      <c r="I39" s="12">
        <f t="shared" si="1"/>
        <v>16.169096907216492</v>
      </c>
      <c r="J39" s="17">
        <f t="shared" si="3"/>
        <v>15.771535519135025</v>
      </c>
    </row>
    <row r="40" spans="2:10" ht="23.25" customHeight="1">
      <c r="B40" s="32" t="s">
        <v>24</v>
      </c>
      <c r="C40" s="25">
        <v>24000000</v>
      </c>
      <c r="D40" s="11">
        <f>D41</f>
        <v>342.3</v>
      </c>
      <c r="E40" s="11">
        <f>E41</f>
        <v>30</v>
      </c>
      <c r="F40" s="11">
        <f>F41</f>
        <v>9.73683</v>
      </c>
      <c r="G40" s="11">
        <f>G41</f>
        <v>72.86532000000005</v>
      </c>
      <c r="H40" s="12">
        <f t="shared" si="0"/>
        <v>2.84453111305872</v>
      </c>
      <c r="I40" s="12"/>
      <c r="J40" s="19">
        <f t="shared" si="3"/>
        <v>13.362776695415587</v>
      </c>
    </row>
    <row r="41" spans="2:10" ht="22.5" customHeight="1">
      <c r="B41" s="34" t="s">
        <v>20</v>
      </c>
      <c r="C41" s="7">
        <v>24060300</v>
      </c>
      <c r="D41" s="4">
        <f>'[3]січень'!$C$51</f>
        <v>342.3</v>
      </c>
      <c r="E41" s="4">
        <f>'[3]січень-лютий'!$D$51</f>
        <v>30</v>
      </c>
      <c r="F41" s="5">
        <f>'[3]січень-лютий'!$E$51</f>
        <v>9.73683</v>
      </c>
      <c r="G41" s="5">
        <f>'[3]січень-лютий(п)'!$C$51</f>
        <v>72.86532000000005</v>
      </c>
      <c r="H41" s="12">
        <f t="shared" si="0"/>
        <v>2.84453111305872</v>
      </c>
      <c r="I41" s="12"/>
      <c r="J41" s="17">
        <f t="shared" si="3"/>
        <v>13.362776695415587</v>
      </c>
    </row>
    <row r="42" spans="2:10" ht="18.75">
      <c r="B42" s="24" t="s">
        <v>25</v>
      </c>
      <c r="C42" s="25">
        <v>30000000</v>
      </c>
      <c r="D42" s="11">
        <f>D43</f>
        <v>44.9</v>
      </c>
      <c r="E42" s="11">
        <f>E43</f>
        <v>3</v>
      </c>
      <c r="F42" s="11">
        <f>F43+F44</f>
        <v>0.16251</v>
      </c>
      <c r="G42" s="11">
        <f>G43+G44</f>
        <v>108.58937999999999</v>
      </c>
      <c r="H42" s="12">
        <f t="shared" si="0"/>
        <v>0.36193763919821825</v>
      </c>
      <c r="I42" s="12"/>
      <c r="J42" s="17">
        <f t="shared" si="3"/>
        <v>0.1496555187993522</v>
      </c>
    </row>
    <row r="43" spans="2:10" ht="42.75" customHeight="1">
      <c r="B43" s="37" t="s">
        <v>26</v>
      </c>
      <c r="C43" s="7">
        <v>31010000</v>
      </c>
      <c r="D43" s="4">
        <f>'[3]січень'!$C$52</f>
        <v>44.9</v>
      </c>
      <c r="E43" s="4">
        <f>'[3]січень-лютий'!$D$52</f>
        <v>3</v>
      </c>
      <c r="F43" s="5">
        <f>'[3]січень-лютий'!$E$52</f>
        <v>0</v>
      </c>
      <c r="G43" s="5">
        <f>'[3]січень-лютий(п)'!$C$52</f>
        <v>108.13725</v>
      </c>
      <c r="H43" s="12">
        <f t="shared" si="0"/>
        <v>0</v>
      </c>
      <c r="I43" s="12"/>
      <c r="J43" s="17"/>
    </row>
    <row r="44" spans="2:10" ht="33">
      <c r="B44" s="29" t="s">
        <v>63</v>
      </c>
      <c r="C44" s="7">
        <v>31020000</v>
      </c>
      <c r="D44" s="4"/>
      <c r="E44" s="4"/>
      <c r="F44" s="5">
        <f>'[3]січень-лютий'!$E$53</f>
        <v>0.16251</v>
      </c>
      <c r="G44" s="5">
        <f>'[3]січень-лютий(п)'!$C$53</f>
        <v>0.45213</v>
      </c>
      <c r="H44" s="12"/>
      <c r="I44" s="12"/>
      <c r="J44" s="17">
        <f t="shared" si="3"/>
        <v>35.943202176365205</v>
      </c>
    </row>
    <row r="45" spans="2:10" ht="18.75">
      <c r="B45" s="35" t="s">
        <v>64</v>
      </c>
      <c r="C45" s="25"/>
      <c r="D45" s="11">
        <f>D6+D31+D42</f>
        <v>1766796.2999999998</v>
      </c>
      <c r="E45" s="11">
        <f>E6+E31+E42</f>
        <v>216411</v>
      </c>
      <c r="F45" s="11">
        <f>F6+F31+F42</f>
        <v>331924.37502999994</v>
      </c>
      <c r="G45" s="11">
        <f>G6+G31+G42</f>
        <v>231145.79754</v>
      </c>
      <c r="H45" s="12">
        <f t="shared" si="0"/>
        <v>18.786793646217166</v>
      </c>
      <c r="I45" s="12">
        <f t="shared" si="1"/>
        <v>153.37685008155773</v>
      </c>
      <c r="J45" s="19">
        <f>F45/G45*100</f>
        <v>143.59957159617412</v>
      </c>
    </row>
    <row r="46" spans="2:6" ht="18.75">
      <c r="B46" s="8"/>
      <c r="C46" s="8"/>
      <c r="D46" s="8"/>
      <c r="E46" s="8"/>
      <c r="F46" s="8"/>
    </row>
    <row r="47" spans="2:10" ht="18.75">
      <c r="B47" s="9" t="s">
        <v>27</v>
      </c>
      <c r="C47" s="10"/>
      <c r="D47" s="1"/>
      <c r="E47" s="1"/>
      <c r="F47" s="11"/>
      <c r="G47" s="11"/>
      <c r="H47" s="11"/>
      <c r="I47" s="12"/>
      <c r="J47" s="19"/>
    </row>
    <row r="48" spans="2:10" ht="18.75">
      <c r="B48" s="13" t="s">
        <v>1</v>
      </c>
      <c r="C48" s="14" t="s">
        <v>74</v>
      </c>
      <c r="D48" s="2">
        <v>62270.4</v>
      </c>
      <c r="E48" s="2">
        <v>10518.9</v>
      </c>
      <c r="F48" s="15">
        <v>8453.6</v>
      </c>
      <c r="G48" s="15">
        <v>6404.8</v>
      </c>
      <c r="H48" s="15">
        <f aca="true" t="shared" si="4" ref="H48:H54">F48/D48*100</f>
        <v>13.575631439656725</v>
      </c>
      <c r="I48" s="16">
        <f aca="true" t="shared" si="5" ref="I48:I54">F48/E48*100</f>
        <v>80.36581771858275</v>
      </c>
      <c r="J48" s="17">
        <f aca="true" t="shared" si="6" ref="J48:J53">F48/G48*100</f>
        <v>131.98850861853612</v>
      </c>
    </row>
    <row r="49" spans="2:10" ht="18.75">
      <c r="B49" s="13" t="s">
        <v>2</v>
      </c>
      <c r="C49" s="14" t="s">
        <v>75</v>
      </c>
      <c r="D49" s="2">
        <v>1224985.2</v>
      </c>
      <c r="E49" s="2">
        <v>243526.6</v>
      </c>
      <c r="F49" s="15">
        <v>158450.6</v>
      </c>
      <c r="G49" s="15">
        <v>84638.4</v>
      </c>
      <c r="H49" s="15">
        <f t="shared" si="4"/>
        <v>12.934899131842572</v>
      </c>
      <c r="I49" s="16">
        <f t="shared" si="5"/>
        <v>65.06500727230619</v>
      </c>
      <c r="J49" s="17">
        <f t="shared" si="6"/>
        <v>187.20887918486173</v>
      </c>
    </row>
    <row r="50" spans="2:10" ht="18.75">
      <c r="B50" s="13" t="s">
        <v>3</v>
      </c>
      <c r="C50" s="14" t="s">
        <v>76</v>
      </c>
      <c r="D50" s="2">
        <v>215140.3</v>
      </c>
      <c r="E50" s="2">
        <v>33500.3</v>
      </c>
      <c r="F50" s="15">
        <v>30568</v>
      </c>
      <c r="G50" s="15">
        <v>19035</v>
      </c>
      <c r="H50" s="15">
        <f t="shared" si="4"/>
        <v>14.208402609831817</v>
      </c>
      <c r="I50" s="16">
        <f t="shared" si="5"/>
        <v>91.24694405721739</v>
      </c>
      <c r="J50" s="17">
        <f t="shared" si="6"/>
        <v>160.58838980824797</v>
      </c>
    </row>
    <row r="51" spans="2:10" ht="18.75">
      <c r="B51" s="13" t="s">
        <v>4</v>
      </c>
      <c r="C51" s="14" t="s">
        <v>77</v>
      </c>
      <c r="D51" s="2">
        <v>23632</v>
      </c>
      <c r="E51" s="2">
        <v>4004.5</v>
      </c>
      <c r="F51" s="15">
        <v>2445.4</v>
      </c>
      <c r="G51" s="15">
        <v>1889.9</v>
      </c>
      <c r="H51" s="15">
        <f t="shared" si="4"/>
        <v>10.347833446174679</v>
      </c>
      <c r="I51" s="16">
        <f t="shared" si="5"/>
        <v>61.066300412036455</v>
      </c>
      <c r="J51" s="17">
        <f t="shared" si="6"/>
        <v>129.39308958145935</v>
      </c>
    </row>
    <row r="52" spans="2:10" ht="18.75">
      <c r="B52" s="13" t="s">
        <v>5</v>
      </c>
      <c r="C52" s="14" t="s">
        <v>78</v>
      </c>
      <c r="D52" s="2">
        <v>43838.4</v>
      </c>
      <c r="E52" s="2">
        <v>9130</v>
      </c>
      <c r="F52" s="15">
        <v>7908.3</v>
      </c>
      <c r="G52" s="15">
        <v>1763.9</v>
      </c>
      <c r="H52" s="15">
        <f t="shared" si="4"/>
        <v>18.039663856345122</v>
      </c>
      <c r="I52" s="16">
        <f t="shared" si="5"/>
        <v>86.61883899233297</v>
      </c>
      <c r="J52" s="17">
        <f t="shared" si="6"/>
        <v>448.34174272917966</v>
      </c>
    </row>
    <row r="53" spans="2:10" ht="18.75">
      <c r="B53" s="13" t="s">
        <v>6</v>
      </c>
      <c r="C53" s="14" t="s">
        <v>79</v>
      </c>
      <c r="D53" s="2">
        <v>45264.6</v>
      </c>
      <c r="E53" s="2">
        <v>7868.7</v>
      </c>
      <c r="F53" s="15">
        <v>5535.1</v>
      </c>
      <c r="G53" s="15">
        <v>3380.5</v>
      </c>
      <c r="H53" s="15">
        <f t="shared" si="4"/>
        <v>12.228319702372275</v>
      </c>
      <c r="I53" s="16">
        <f t="shared" si="5"/>
        <v>70.34325873397131</v>
      </c>
      <c r="J53" s="17">
        <f t="shared" si="6"/>
        <v>163.73613370803136</v>
      </c>
    </row>
    <row r="54" spans="2:10" ht="18.75">
      <c r="B54" s="13" t="s">
        <v>7</v>
      </c>
      <c r="C54" s="14" t="s">
        <v>80</v>
      </c>
      <c r="D54" s="2">
        <v>1653.6</v>
      </c>
      <c r="E54" s="2">
        <v>190.2</v>
      </c>
      <c r="F54" s="15">
        <v>18.9</v>
      </c>
      <c r="G54" s="15"/>
      <c r="H54" s="15">
        <f t="shared" si="4"/>
        <v>1.1429608127721333</v>
      </c>
      <c r="I54" s="16">
        <f t="shared" si="5"/>
        <v>9.936908517350156</v>
      </c>
      <c r="J54" s="17"/>
    </row>
    <row r="55" spans="2:10" ht="18.75">
      <c r="B55" s="9" t="s">
        <v>9</v>
      </c>
      <c r="C55" s="10"/>
      <c r="D55" s="3">
        <f>SUM(D48:D54)</f>
        <v>1616784.5</v>
      </c>
      <c r="E55" s="3">
        <f>SUM(E48:E54)</f>
        <v>308739.2</v>
      </c>
      <c r="F55" s="3">
        <f>SUM(F48:F54)</f>
        <v>213379.9</v>
      </c>
      <c r="G55" s="3">
        <f>SUM(G48:G54)</f>
        <v>117112.49999999999</v>
      </c>
      <c r="H55" s="40">
        <f>F55/D55*100</f>
        <v>13.197794758670684</v>
      </c>
      <c r="I55" s="18">
        <f>F55/E55*100</f>
        <v>69.11331635244244</v>
      </c>
      <c r="J55" s="19">
        <f>F55/G55*100</f>
        <v>182.20078983883022</v>
      </c>
    </row>
    <row r="56" spans="2:10" ht="18.75">
      <c r="B56" s="9" t="s">
        <v>8</v>
      </c>
      <c r="C56" s="14"/>
      <c r="D56" s="2"/>
      <c r="E56" s="2"/>
      <c r="F56" s="11"/>
      <c r="G56" s="11"/>
      <c r="H56" s="15"/>
      <c r="I56" s="16"/>
      <c r="J56" s="17"/>
    </row>
    <row r="57" spans="2:10" ht="18.75">
      <c r="B57" s="13" t="s">
        <v>1</v>
      </c>
      <c r="C57" s="14" t="s">
        <v>74</v>
      </c>
      <c r="D57" s="2">
        <v>2003.3</v>
      </c>
      <c r="E57" s="2">
        <v>1840.8</v>
      </c>
      <c r="F57" s="15"/>
      <c r="G57" s="15"/>
      <c r="H57" s="15">
        <f>F57/D57*100</f>
        <v>0</v>
      </c>
      <c r="I57" s="16"/>
      <c r="J57" s="17"/>
    </row>
    <row r="58" spans="2:10" ht="18.75">
      <c r="B58" s="13" t="s">
        <v>2</v>
      </c>
      <c r="C58" s="14" t="s">
        <v>75</v>
      </c>
      <c r="D58" s="2">
        <v>48685.2</v>
      </c>
      <c r="E58" s="2"/>
      <c r="F58" s="15"/>
      <c r="G58" s="15"/>
      <c r="H58" s="15">
        <f aca="true" t="shared" si="7" ref="H58:H66">F58/D58*100</f>
        <v>0</v>
      </c>
      <c r="I58" s="16"/>
      <c r="J58" s="17"/>
    </row>
    <row r="59" spans="2:10" ht="18.75">
      <c r="B59" s="13" t="s">
        <v>3</v>
      </c>
      <c r="C59" s="14" t="s">
        <v>76</v>
      </c>
      <c r="D59" s="2">
        <v>9100</v>
      </c>
      <c r="E59" s="2"/>
      <c r="F59" s="15"/>
      <c r="G59" s="15"/>
      <c r="H59" s="15">
        <f t="shared" si="7"/>
        <v>0</v>
      </c>
      <c r="I59" s="16"/>
      <c r="J59" s="17"/>
    </row>
    <row r="60" spans="2:10" ht="18.75">
      <c r="B60" s="13" t="s">
        <v>4</v>
      </c>
      <c r="C60" s="14" t="s">
        <v>77</v>
      </c>
      <c r="D60" s="2">
        <v>611.4</v>
      </c>
      <c r="E60" s="2">
        <v>18</v>
      </c>
      <c r="F60" s="15"/>
      <c r="G60" s="15"/>
      <c r="H60" s="15">
        <f t="shared" si="7"/>
        <v>0</v>
      </c>
      <c r="I60" s="16"/>
      <c r="J60" s="17"/>
    </row>
    <row r="61" spans="2:10" ht="18.75">
      <c r="B61" s="13" t="s">
        <v>5</v>
      </c>
      <c r="C61" s="14" t="s">
        <v>78</v>
      </c>
      <c r="D61" s="2">
        <v>33515.1</v>
      </c>
      <c r="E61" s="2"/>
      <c r="F61" s="15"/>
      <c r="G61" s="15"/>
      <c r="H61" s="15">
        <f t="shared" si="7"/>
        <v>0</v>
      </c>
      <c r="I61" s="16"/>
      <c r="J61" s="17"/>
    </row>
    <row r="62" spans="2:10" ht="18.75">
      <c r="B62" s="13" t="s">
        <v>6</v>
      </c>
      <c r="C62" s="14" t="s">
        <v>79</v>
      </c>
      <c r="D62" s="2">
        <v>3481.2</v>
      </c>
      <c r="E62" s="2"/>
      <c r="F62" s="15"/>
      <c r="G62" s="15"/>
      <c r="H62" s="15">
        <f t="shared" si="7"/>
        <v>0</v>
      </c>
      <c r="I62" s="16"/>
      <c r="J62" s="17"/>
    </row>
    <row r="63" spans="2:10" ht="18.75">
      <c r="B63" s="13" t="s">
        <v>10</v>
      </c>
      <c r="C63" s="14" t="s">
        <v>81</v>
      </c>
      <c r="D63" s="2">
        <v>57000</v>
      </c>
      <c r="E63" s="2"/>
      <c r="F63" s="15"/>
      <c r="G63" s="15"/>
      <c r="H63" s="15">
        <f t="shared" si="7"/>
        <v>0</v>
      </c>
      <c r="I63" s="16"/>
      <c r="J63" s="17"/>
    </row>
    <row r="64" spans="2:10" ht="18.75">
      <c r="B64" s="13" t="s">
        <v>11</v>
      </c>
      <c r="C64" s="14" t="s">
        <v>82</v>
      </c>
      <c r="D64" s="2">
        <v>3186</v>
      </c>
      <c r="E64" s="2"/>
      <c r="F64" s="15"/>
      <c r="G64" s="15">
        <v>310</v>
      </c>
      <c r="H64" s="15">
        <f t="shared" si="7"/>
        <v>0</v>
      </c>
      <c r="I64" s="16"/>
      <c r="J64" s="17"/>
    </row>
    <row r="65" spans="2:10" ht="18.75">
      <c r="B65" s="9" t="s">
        <v>12</v>
      </c>
      <c r="C65" s="10"/>
      <c r="D65" s="3">
        <f>SUM(D57:D64)</f>
        <v>157582.2</v>
      </c>
      <c r="E65" s="3">
        <f>SUM(E57:E64)</f>
        <v>1858.8</v>
      </c>
      <c r="F65" s="3">
        <f>SUM(F57:F64)</f>
        <v>0</v>
      </c>
      <c r="G65" s="3">
        <f>SUM(G57:G64)</f>
        <v>310</v>
      </c>
      <c r="H65" s="40">
        <f t="shared" si="7"/>
        <v>0</v>
      </c>
      <c r="I65" s="18"/>
      <c r="J65" s="19"/>
    </row>
    <row r="66" spans="2:10" ht="18.75" customHeight="1">
      <c r="B66" s="9" t="s">
        <v>13</v>
      </c>
      <c r="C66" s="10"/>
      <c r="D66" s="3">
        <f>D55+D65</f>
        <v>1774366.7</v>
      </c>
      <c r="E66" s="3">
        <f>E55+E65</f>
        <v>310598</v>
      </c>
      <c r="F66" s="3">
        <f>F55+F65</f>
        <v>213379.9</v>
      </c>
      <c r="G66" s="3">
        <f>G55+G65</f>
        <v>117422.49999999999</v>
      </c>
      <c r="H66" s="40">
        <f t="shared" si="7"/>
        <v>12.025693448823176</v>
      </c>
      <c r="I66" s="18">
        <f>F66/E66*100</f>
        <v>68.69970186543377</v>
      </c>
      <c r="J66" s="19">
        <f>F66/G66*100</f>
        <v>181.7197726159808</v>
      </c>
    </row>
    <row r="67" spans="2:6" ht="18.75" customHeight="1">
      <c r="B67" s="8"/>
      <c r="C67" s="8"/>
      <c r="D67" s="8"/>
      <c r="E67" s="8"/>
      <c r="F67" s="8"/>
    </row>
    <row r="68" ht="12.75">
      <c r="E68" s="36"/>
    </row>
  </sheetData>
  <sheetProtection/>
  <mergeCells count="10">
    <mergeCell ref="B1:J1"/>
    <mergeCell ref="B2:I2"/>
    <mergeCell ref="B3:B4"/>
    <mergeCell ref="C3:C4"/>
    <mergeCell ref="D3:D4"/>
    <mergeCell ref="E3:E4"/>
    <mergeCell ref="F3:F4"/>
    <mergeCell ref="G3:G4"/>
    <mergeCell ref="H3:I3"/>
    <mergeCell ref="J3:J4"/>
  </mergeCells>
  <printOptions/>
  <pageMargins left="0.1968503937007874" right="0.4724409448818898" top="0.4330708661417323" bottom="0.3937007874015748" header="0.984251968503937" footer="0.275590551181102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serwer</cp:lastModifiedBy>
  <cp:lastPrinted>2016-02-05T10:11:03Z</cp:lastPrinted>
  <dcterms:created xsi:type="dcterms:W3CDTF">1996-10-08T23:32:33Z</dcterms:created>
  <dcterms:modified xsi:type="dcterms:W3CDTF">2017-03-03T12:08:03Z</dcterms:modified>
  <cp:category/>
  <cp:version/>
  <cp:contentType/>
  <cp:contentStatus/>
</cp:coreProperties>
</file>