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5.16 " sheetId="1" r:id="rId1"/>
  </sheets>
  <externalReferences>
    <externalReference r:id="rId4"/>
    <externalReference r:id="rId5"/>
  </externalReferences>
  <definedNames>
    <definedName name="_xlnm.Print_Area" localSheetId="0">'01.05.16 '!$B$1:$J$68</definedName>
  </definedNames>
  <calcPr fullCalcOnLoad="1"/>
</workbook>
</file>

<file path=xl/sharedStrings.xml><?xml version="1.0" encoding="utf-8"?>
<sst xmlns="http://schemas.openxmlformats.org/spreadsheetml/2006/main" count="96" uniqueCount="84">
  <si>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</si>
  <si>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</si>
  <si>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</si>
  <si>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</si>
  <si>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</si>
  <si>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</si>
  <si>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</si>
  <si>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</si>
  <si>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</si>
  <si>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</si>
  <si>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</si>
  <si>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</si>
  <si>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</si>
  <si>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</si>
  <si>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</si>
  <si>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</si>
  <si>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</si>
  <si>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</si>
  <si>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</si>
  <si>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</si>
  <si>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</si>
  <si>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</si>
  <si>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</si>
  <si>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</si>
  <si>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</si>
  <si>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</si>
  <si>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</si>
  <si>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</si>
  <si>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</si>
  <si>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</si>
  <si>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</si>
  <si>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</si>
  <si>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</si>
  <si>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</si>
  <si>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</si>
  <si>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</si>
  <si>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</si>
  <si>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</si>
  <si>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</si>
  <si>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</si>
  <si>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</si>
  <si>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</si>
  <si>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</si>
  <si>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</si>
  <si>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</si>
  <si>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</si>
  <si>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</si>
  <si>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</si>
  <si>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</si>
  <si>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</si>
  <si>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</si>
  <si>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</si>
  <si>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</si>
  <si>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</si>
  <si>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</si>
  <si>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</si>
  <si>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</si>
  <si>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</si>
  <si>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</si>
  <si>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</si>
  <si>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</si>
  <si>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</si>
  <si>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</si>
  <si>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</si>
  <si>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</si>
  <si>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</si>
  <si>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</si>
  <si>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</si>
  <si>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</si>
  <si>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</si>
  <si>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</si>
  <si>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</si>
  <si>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</si>
  <si>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</si>
  <si>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</si>
  <si>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</si>
  <si>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 xml:space="preserve">План на 2016 рік </t>
  </si>
  <si>
    <t>Приріст, % 2016 до 2015 року</t>
  </si>
  <si>
    <t xml:space="preserve">11020200              </t>
  </si>
  <si>
    <t>Виконано на 01.05.2015</t>
  </si>
  <si>
    <t>Довідка про виконання індикативних показників доходів та видатків  бюджету м. Києва станом на 01.05.2016 доведених для Дарницької районної в місті Києві державній адміністрації,  як головного розпорядника бюджетних коштів</t>
  </si>
  <si>
    <t>План на січень-квітень 2016</t>
  </si>
  <si>
    <t>Виконано на 01.05.2016</t>
  </si>
  <si>
    <t>січня-квітня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</si>
</sst>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3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80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187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187" fontId="6" fillId="0" borderId="29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9" tint="0.5999600291252136"/>
      </font>
    </dxf>
    <dxf>
      <font>
        <color rgb="FF7030A0"/>
      </font>
    </dxf>
    <dxf>
      <font>
        <color theme="9" tint="0.5999600291252136"/>
      </font>
    </dxf>
    <dxf>
      <font>
        <color rgb="FFFFFF00"/>
      </font>
    </dxf>
    <dxf>
      <font>
        <color theme="0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грудень(п)(2)"/>
      <sheetName val="січень-грудень(п)"/>
      <sheetName val="січень-грудень"/>
      <sheetName val="грудень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  <sheetName val="січень-грудень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 "/>
      <sheetName val="січень-квітень"/>
      <sheetName val="квітень"/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ч"/>
      <sheetName val="Лист т"/>
      <sheetName val="Лист к"/>
      <sheetName val="Лист б"/>
      <sheetName val="Лист л"/>
      <sheetName val="Лист с "/>
    </sheetNames>
    <sheetDataSet>
      <sheetData sheetId="6">
        <row r="8">
          <cell r="C8">
            <v>91521.492928</v>
          </cell>
        </row>
        <row r="10">
          <cell r="C10">
            <v>23817.81295</v>
          </cell>
        </row>
        <row r="11">
          <cell r="C11">
            <v>1625.3998000000001</v>
          </cell>
        </row>
        <row r="13">
          <cell r="C13">
            <v>166.54</v>
          </cell>
        </row>
        <row r="14">
          <cell r="C14">
            <v>198.64738000000003</v>
          </cell>
        </row>
        <row r="15">
          <cell r="C15">
            <v>152.51636000000002</v>
          </cell>
        </row>
        <row r="17">
          <cell r="C17">
            <v>28020.54499</v>
          </cell>
        </row>
        <row r="18">
          <cell r="C18">
            <v>0.452</v>
          </cell>
        </row>
        <row r="21">
          <cell r="C21">
            <v>515.96759</v>
          </cell>
        </row>
        <row r="22">
          <cell r="C22">
            <v>1.5</v>
          </cell>
        </row>
        <row r="23">
          <cell r="C23">
            <v>11.376700000000001</v>
          </cell>
        </row>
        <row r="24">
          <cell r="C24">
            <v>3377.9786599999998</v>
          </cell>
        </row>
        <row r="26">
          <cell r="C26">
            <v>19067.11817</v>
          </cell>
        </row>
        <row r="27">
          <cell r="C27">
            <v>51175.555609999996</v>
          </cell>
        </row>
        <row r="28">
          <cell r="C28">
            <v>520.87467</v>
          </cell>
        </row>
        <row r="29">
          <cell r="C29">
            <v>633.6862699999999</v>
          </cell>
        </row>
        <row r="30">
          <cell r="C30">
            <v>0</v>
          </cell>
        </row>
        <row r="31">
          <cell r="C31">
            <v>474.40061</v>
          </cell>
        </row>
        <row r="32">
          <cell r="C32">
            <v>1141.44588</v>
          </cell>
        </row>
        <row r="33">
          <cell r="C33">
            <v>22.813100000000002</v>
          </cell>
        </row>
        <row r="34">
          <cell r="C34">
            <v>66.47063</v>
          </cell>
        </row>
        <row r="35">
          <cell r="C35">
            <v>78911.08191000001</v>
          </cell>
        </row>
        <row r="37">
          <cell r="C37">
            <v>0</v>
          </cell>
        </row>
        <row r="41">
          <cell r="C41">
            <v>80.02799999999999</v>
          </cell>
        </row>
        <row r="43">
          <cell r="C43">
            <v>6.974</v>
          </cell>
        </row>
        <row r="44">
          <cell r="C44">
            <v>273.88302</v>
          </cell>
        </row>
        <row r="46">
          <cell r="C46">
            <v>5902.899230000001</v>
          </cell>
        </row>
        <row r="47">
          <cell r="C47">
            <v>1337.0632</v>
          </cell>
        </row>
        <row r="48">
          <cell r="C48">
            <v>1465.85871</v>
          </cell>
        </row>
        <row r="50">
          <cell r="C50">
            <v>175.57118</v>
          </cell>
        </row>
        <row r="51">
          <cell r="C51">
            <v>126.16368</v>
          </cell>
        </row>
      </sheetData>
      <sheetData sheetId="7">
        <row r="8">
          <cell r="D8">
            <v>113991.2</v>
          </cell>
          <cell r="E8">
            <v>128296.04612000001</v>
          </cell>
        </row>
        <row r="10">
          <cell r="D10">
            <v>31430</v>
          </cell>
          <cell r="E10">
            <v>24573.576880000004</v>
          </cell>
        </row>
        <row r="11">
          <cell r="D11">
            <v>1200</v>
          </cell>
          <cell r="E11">
            <v>1530.5097600000001</v>
          </cell>
        </row>
        <row r="13">
          <cell r="E13">
            <v>73.2619</v>
          </cell>
        </row>
        <row r="14">
          <cell r="D14">
            <v>164</v>
          </cell>
          <cell r="E14">
            <v>184.51792</v>
          </cell>
        </row>
        <row r="15">
          <cell r="D15">
            <v>124</v>
          </cell>
          <cell r="E15">
            <v>108.33315</v>
          </cell>
        </row>
        <row r="17">
          <cell r="D17">
            <v>45218.1</v>
          </cell>
          <cell r="E17">
            <v>47800.109150000004</v>
          </cell>
        </row>
        <row r="21">
          <cell r="D21">
            <v>245</v>
          </cell>
          <cell r="E21">
            <v>464.08215999999993</v>
          </cell>
        </row>
        <row r="22">
          <cell r="D22">
            <v>100</v>
          </cell>
          <cell r="E22">
            <v>17.19716</v>
          </cell>
        </row>
        <row r="23">
          <cell r="D23">
            <v>10</v>
          </cell>
          <cell r="E23">
            <v>36.887640000000005</v>
          </cell>
        </row>
        <row r="24">
          <cell r="D24">
            <v>3950</v>
          </cell>
          <cell r="E24">
            <v>7754.0689</v>
          </cell>
        </row>
        <row r="26">
          <cell r="D26">
            <v>21900</v>
          </cell>
          <cell r="E26">
            <v>48276.216589999996</v>
          </cell>
        </row>
        <row r="27">
          <cell r="D27">
            <v>41800</v>
          </cell>
          <cell r="E27">
            <v>84171.89769</v>
          </cell>
        </row>
        <row r="28">
          <cell r="D28">
            <v>470</v>
          </cell>
          <cell r="E28">
            <v>470.29738999999995</v>
          </cell>
        </row>
        <row r="29">
          <cell r="D29">
            <v>780</v>
          </cell>
          <cell r="E29">
            <v>744.1886300000001</v>
          </cell>
        </row>
        <row r="30">
          <cell r="D30">
            <v>728.9</v>
          </cell>
          <cell r="E30">
            <v>1759.43415</v>
          </cell>
        </row>
        <row r="31">
          <cell r="D31">
            <v>350</v>
          </cell>
          <cell r="E31">
            <v>652.8525199999999</v>
          </cell>
        </row>
        <row r="32">
          <cell r="D32">
            <v>1040</v>
          </cell>
          <cell r="E32">
            <v>2607.1845200000002</v>
          </cell>
        </row>
        <row r="33">
          <cell r="D33">
            <v>21</v>
          </cell>
          <cell r="E33">
            <v>54.835119999999996</v>
          </cell>
        </row>
        <row r="34">
          <cell r="E34">
            <v>-98.12564</v>
          </cell>
        </row>
        <row r="35">
          <cell r="D35">
            <v>109700</v>
          </cell>
          <cell r="E35">
            <v>127954.76376</v>
          </cell>
        </row>
        <row r="37">
          <cell r="D37">
            <v>0</v>
          </cell>
          <cell r="E37">
            <v>0</v>
          </cell>
        </row>
        <row r="41">
          <cell r="D41">
            <v>40</v>
          </cell>
          <cell r="E41">
            <v>44.868</v>
          </cell>
        </row>
        <row r="43">
          <cell r="D43">
            <v>4</v>
          </cell>
        </row>
        <row r="44">
          <cell r="D44">
            <v>220</v>
          </cell>
          <cell r="E44">
            <v>228.73075</v>
          </cell>
        </row>
        <row r="46">
          <cell r="D46">
            <v>4546.5</v>
          </cell>
          <cell r="E46">
            <v>12384.89955</v>
          </cell>
        </row>
        <row r="47">
          <cell r="D47">
            <v>0</v>
          </cell>
          <cell r="E47">
            <v>62.15872</v>
          </cell>
        </row>
        <row r="48">
          <cell r="D48">
            <v>1448.9</v>
          </cell>
          <cell r="E48">
            <v>2282.67799</v>
          </cell>
        </row>
        <row r="50">
          <cell r="D50">
            <v>17</v>
          </cell>
          <cell r="E50">
            <v>103.55819000000005</v>
          </cell>
        </row>
        <row r="51">
          <cell r="D51">
            <v>98</v>
          </cell>
          <cell r="E51">
            <v>113.17025</v>
          </cell>
        </row>
        <row r="52">
          <cell r="E52">
            <v>1.0386799999999998</v>
          </cell>
        </row>
      </sheetData>
      <sheetData sheetId="8">
        <row r="8">
          <cell r="C8">
            <v>333000.2</v>
          </cell>
        </row>
        <row r="17">
          <cell r="C17">
            <v>113460</v>
          </cell>
        </row>
        <row r="30">
          <cell r="C30">
            <v>7640</v>
          </cell>
        </row>
        <row r="31">
          <cell r="C31">
            <v>1360</v>
          </cell>
        </row>
        <row r="35">
          <cell r="C35">
            <v>232875</v>
          </cell>
        </row>
      </sheetData>
      <sheetData sheetId="17">
        <row r="10">
          <cell r="C10">
            <v>41024.1</v>
          </cell>
        </row>
        <row r="11">
          <cell r="C11">
            <v>2582.3</v>
          </cell>
        </row>
        <row r="14">
          <cell r="C14">
            <v>474.2</v>
          </cell>
        </row>
        <row r="15">
          <cell r="C15">
            <v>374.5</v>
          </cell>
        </row>
        <row r="21">
          <cell r="C21">
            <v>834.3</v>
          </cell>
        </row>
        <row r="22">
          <cell r="C22">
            <v>324.6</v>
          </cell>
        </row>
        <row r="23">
          <cell r="C23">
            <v>30.1</v>
          </cell>
        </row>
        <row r="24">
          <cell r="C24">
            <v>12185.4</v>
          </cell>
        </row>
        <row r="26">
          <cell r="C26">
            <v>82196.2</v>
          </cell>
        </row>
        <row r="27">
          <cell r="C27">
            <v>168718.3</v>
          </cell>
        </row>
        <row r="28">
          <cell r="C28">
            <v>4331</v>
          </cell>
        </row>
        <row r="29">
          <cell r="C29">
            <v>2700.8</v>
          </cell>
        </row>
        <row r="32">
          <cell r="C32">
            <v>10871.7</v>
          </cell>
        </row>
        <row r="33">
          <cell r="C33">
            <v>91.9</v>
          </cell>
        </row>
        <row r="41">
          <cell r="C41">
            <v>107.8</v>
          </cell>
        </row>
        <row r="43">
          <cell r="C43">
            <v>31</v>
          </cell>
        </row>
        <row r="44">
          <cell r="C44">
            <v>1185.5</v>
          </cell>
        </row>
        <row r="46">
          <cell r="C46">
            <v>34162.7</v>
          </cell>
        </row>
        <row r="47">
          <cell r="C47">
            <v>1737.1</v>
          </cell>
        </row>
        <row r="48">
          <cell r="C48">
            <v>3729</v>
          </cell>
        </row>
        <row r="50">
          <cell r="C50">
            <v>314.4</v>
          </cell>
        </row>
        <row r="51">
          <cell r="C51">
            <v>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7"/>
  <sheetViews>
    <sheetView tabSelected="1" view="pageBreakPreview" zoomScale="82" zoomScaleSheetLayoutView="82" zoomScalePageLayoutView="0" workbookViewId="0" topLeftCell="C1">
      <selection activeCell="H65" sqref="H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38" customWidth="1"/>
    <col min="7" max="9" width="14.57421875" style="38" customWidth="1"/>
    <col min="10" max="10" width="13.421875" style="45" customWidth="1"/>
  </cols>
  <sheetData>
    <row r="1" spans="2:10" ht="113.25" customHeight="1">
      <c r="B1" s="47" t="s">
        <v>80</v>
      </c>
      <c r="C1" s="47"/>
      <c r="D1" s="47"/>
      <c r="E1" s="47"/>
      <c r="F1" s="47"/>
      <c r="G1" s="47"/>
      <c r="H1" s="47"/>
      <c r="I1" s="47"/>
      <c r="J1" s="47"/>
    </row>
    <row r="2" spans="2:10" ht="21" thickBot="1">
      <c r="B2" s="48" t="s">
        <v>39</v>
      </c>
      <c r="C2" s="48"/>
      <c r="D2" s="48"/>
      <c r="E2" s="48"/>
      <c r="F2" s="48"/>
      <c r="G2" s="48"/>
      <c r="H2" s="59"/>
      <c r="I2" s="59"/>
      <c r="J2" s="43" t="s">
        <v>40</v>
      </c>
    </row>
    <row r="3" spans="2:12" ht="51.75" customHeight="1" thickBot="1">
      <c r="B3" s="53" t="s">
        <v>0</v>
      </c>
      <c r="C3" s="55" t="s">
        <v>41</v>
      </c>
      <c r="D3" s="57" t="s">
        <v>76</v>
      </c>
      <c r="E3" s="49" t="s">
        <v>81</v>
      </c>
      <c r="F3" s="51" t="s">
        <v>82</v>
      </c>
      <c r="G3" s="60" t="s">
        <v>79</v>
      </c>
      <c r="H3" s="46" t="s">
        <v>42</v>
      </c>
      <c r="I3" s="61"/>
      <c r="J3" s="62" t="s">
        <v>77</v>
      </c>
      <c r="L3" s="38"/>
    </row>
    <row r="4" spans="2:10" ht="33.75" thickBot="1">
      <c r="B4" s="54"/>
      <c r="C4" s="56"/>
      <c r="D4" s="58"/>
      <c r="E4" s="50"/>
      <c r="F4" s="52"/>
      <c r="G4" s="52"/>
      <c r="H4" s="40" t="s">
        <v>43</v>
      </c>
      <c r="I4" s="40" t="s">
        <v>83</v>
      </c>
      <c r="J4" s="63"/>
    </row>
    <row r="5" spans="2:10" ht="16.5">
      <c r="B5" s="22" t="s">
        <v>44</v>
      </c>
      <c r="C5" s="23"/>
      <c r="D5" s="24"/>
      <c r="E5" s="24"/>
      <c r="F5" s="25"/>
      <c r="G5" s="25"/>
      <c r="H5" s="41"/>
      <c r="I5" s="41"/>
      <c r="J5" s="44"/>
    </row>
    <row r="6" spans="2:10" ht="18.75">
      <c r="B6" s="26" t="s">
        <v>25</v>
      </c>
      <c r="C6" s="27">
        <v>10000000</v>
      </c>
      <c r="D6" s="11">
        <f>D7+D11+D17+D28+D15</f>
        <v>1015074.6000000001</v>
      </c>
      <c r="E6" s="11">
        <f>E7+E11+E17+E28+E15</f>
        <v>373222.19999999995</v>
      </c>
      <c r="F6" s="11">
        <f>F7+F11+F17+F28+F15</f>
        <v>477432.13547</v>
      </c>
      <c r="G6" s="11">
        <f>G7+G11+G17+G28+G15+G16</f>
        <v>301423.67620800005</v>
      </c>
      <c r="H6" s="12">
        <f>F6/D6*100</f>
        <v>47.03419191752015</v>
      </c>
      <c r="I6" s="12">
        <f>F6/E6*100</f>
        <v>127.92168726029696</v>
      </c>
      <c r="J6" s="19">
        <f>F6/G6*100</f>
        <v>158.3923802788948</v>
      </c>
    </row>
    <row r="7" spans="2:10" ht="33">
      <c r="B7" s="28" t="s">
        <v>26</v>
      </c>
      <c r="C7" s="27">
        <v>11000000</v>
      </c>
      <c r="D7" s="11">
        <f>D8+D9+D10</f>
        <v>376606.6</v>
      </c>
      <c r="E7" s="11">
        <f>E8+E9+E10</f>
        <v>146621.2</v>
      </c>
      <c r="F7" s="11">
        <f>F8+F9+F10</f>
        <v>154400.13276</v>
      </c>
      <c r="G7" s="11">
        <f>G8+G9+G10</f>
        <v>116964.705678</v>
      </c>
      <c r="H7" s="12">
        <f aca="true" t="shared" si="0" ref="H7:H44">F7/D7*100</f>
        <v>40.9977235555617</v>
      </c>
      <c r="I7" s="12">
        <f aca="true" t="shared" si="1" ref="I7:I44">F7/E7*100</f>
        <v>105.30546248427922</v>
      </c>
      <c r="J7" s="19">
        <f>F7/G7*100</f>
        <v>132.00574640443975</v>
      </c>
    </row>
    <row r="8" spans="2:10" ht="30.75" customHeight="1">
      <c r="B8" s="29" t="s">
        <v>45</v>
      </c>
      <c r="C8" s="7">
        <v>11010000</v>
      </c>
      <c r="D8" s="4">
        <f>'[2]квітень'!$C$8</f>
        <v>333000.2</v>
      </c>
      <c r="E8" s="4">
        <f>'[2]січень-квітень'!$D$8</f>
        <v>113991.2</v>
      </c>
      <c r="F8" s="5">
        <f>'[2]січень-квітень'!$E$8</f>
        <v>128296.04612000001</v>
      </c>
      <c r="G8" s="5">
        <f>'[2]січень-квітень(п) '!$C$8</f>
        <v>91521.492928</v>
      </c>
      <c r="H8" s="12">
        <f t="shared" si="0"/>
        <v>38.52731803764683</v>
      </c>
      <c r="I8" s="12">
        <f t="shared" si="1"/>
        <v>112.54907933243972</v>
      </c>
      <c r="J8" s="19">
        <f>F8/G8*100</f>
        <v>140.1813301067221</v>
      </c>
    </row>
    <row r="9" spans="2:10" ht="38.25" customHeight="1">
      <c r="B9" s="29" t="s">
        <v>46</v>
      </c>
      <c r="C9" s="30" t="s">
        <v>78</v>
      </c>
      <c r="D9" s="4">
        <f>'[2]січень'!$C$11</f>
        <v>2582.3</v>
      </c>
      <c r="E9" s="4">
        <f>'[2]січень-квітень'!$D$11</f>
        <v>1200</v>
      </c>
      <c r="F9" s="5">
        <f>'[2]січень-квітень'!$E$11</f>
        <v>1530.5097600000001</v>
      </c>
      <c r="G9" s="5">
        <f>'[2]січень-квітень(п) '!$C$11</f>
        <v>1625.3998000000001</v>
      </c>
      <c r="H9" s="12">
        <f t="shared" si="0"/>
        <v>59.26924679549239</v>
      </c>
      <c r="I9" s="12">
        <f t="shared" si="1"/>
        <v>127.54248000000001</v>
      </c>
      <c r="J9" s="17">
        <f>F9/G9*100</f>
        <v>94.16204923859348</v>
      </c>
    </row>
    <row r="10" spans="2:10" ht="26.25" customHeight="1">
      <c r="B10" s="29" t="s">
        <v>27</v>
      </c>
      <c r="C10" s="7">
        <v>11020000</v>
      </c>
      <c r="D10" s="4">
        <f>'[2]січень'!$C$10</f>
        <v>41024.1</v>
      </c>
      <c r="E10" s="4">
        <f>'[2]січень-квітень'!$D$10</f>
        <v>31430</v>
      </c>
      <c r="F10" s="5">
        <f>'[2]січень-квітень'!$E$10</f>
        <v>24573.576880000004</v>
      </c>
      <c r="G10" s="5">
        <f>'[2]січень-квітень(п) '!$C$10</f>
        <v>23817.81295</v>
      </c>
      <c r="H10" s="12">
        <f t="shared" si="0"/>
        <v>59.900343651658424</v>
      </c>
      <c r="I10" s="12">
        <f t="shared" si="1"/>
        <v>78.18509984091634</v>
      </c>
      <c r="J10" s="17"/>
    </row>
    <row r="11" spans="2:10" ht="20.25" customHeight="1">
      <c r="B11" s="28" t="s">
        <v>47</v>
      </c>
      <c r="C11" s="27">
        <v>13000000</v>
      </c>
      <c r="D11" s="11">
        <f>D12+D13+D14</f>
        <v>848.7</v>
      </c>
      <c r="E11" s="11">
        <f>E12+E13+E14</f>
        <v>288</v>
      </c>
      <c r="F11" s="11">
        <f>F12+F13+F14</f>
        <v>366.11296999999996</v>
      </c>
      <c r="G11" s="11">
        <f>G12+G13+G14</f>
        <v>517.70374</v>
      </c>
      <c r="H11" s="12">
        <f t="shared" si="0"/>
        <v>43.13809002003063</v>
      </c>
      <c r="I11" s="12">
        <f t="shared" si="1"/>
        <v>127.12255902777775</v>
      </c>
      <c r="J11" s="19">
        <f>F11/G11*100</f>
        <v>70.71862567575809</v>
      </c>
    </row>
    <row r="12" spans="2:10" ht="44.25" customHeight="1">
      <c r="B12" s="29" t="s">
        <v>48</v>
      </c>
      <c r="C12" s="7">
        <v>13010200</v>
      </c>
      <c r="D12" s="4"/>
      <c r="E12" s="4"/>
      <c r="F12" s="5">
        <f>'[2]січень-квітень'!$E$13</f>
        <v>73.2619</v>
      </c>
      <c r="G12" s="5">
        <f>'[2]січень-квітень(п) '!$C$13</f>
        <v>166.54</v>
      </c>
      <c r="H12" s="12"/>
      <c r="I12" s="12"/>
      <c r="J12" s="17">
        <f>F12/G12*100</f>
        <v>43.99057283535487</v>
      </c>
    </row>
    <row r="13" spans="2:10" ht="26.25" customHeight="1">
      <c r="B13" s="29" t="s">
        <v>49</v>
      </c>
      <c r="C13" s="30" t="s">
        <v>50</v>
      </c>
      <c r="D13" s="4">
        <f>'[2]січень'!$C$14</f>
        <v>474.2</v>
      </c>
      <c r="E13" s="4">
        <f>'[2]січень-квітень'!$D$14</f>
        <v>164</v>
      </c>
      <c r="F13" s="5">
        <f>'[2]січень-квітень'!$E$14</f>
        <v>184.51792</v>
      </c>
      <c r="G13" s="5">
        <f>'[2]січень-квітень(п) '!$C$14</f>
        <v>198.64738000000003</v>
      </c>
      <c r="H13" s="12">
        <f t="shared" si="0"/>
        <v>38.911412905946854</v>
      </c>
      <c r="I13" s="12">
        <f t="shared" si="1"/>
        <v>112.51092682926829</v>
      </c>
      <c r="J13" s="17">
        <f>F13/G13*100</f>
        <v>92.88716518687534</v>
      </c>
    </row>
    <row r="14" spans="2:10" ht="27" customHeight="1">
      <c r="B14" s="29" t="s">
        <v>51</v>
      </c>
      <c r="C14" s="7">
        <v>13030000</v>
      </c>
      <c r="D14" s="4">
        <f>'[2]січень'!$C$15</f>
        <v>374.5</v>
      </c>
      <c r="E14" s="4">
        <f>'[2]січень-квітень'!$D$15</f>
        <v>124</v>
      </c>
      <c r="F14" s="5">
        <f>'[2]січень-квітень'!$E$15</f>
        <v>108.33315</v>
      </c>
      <c r="G14" s="5">
        <f>'[2]січень-квітень(п) '!$C$15</f>
        <v>152.51636000000002</v>
      </c>
      <c r="H14" s="12">
        <f t="shared" si="0"/>
        <v>28.92740987983979</v>
      </c>
      <c r="I14" s="12">
        <f t="shared" si="1"/>
        <v>87.3654435483871</v>
      </c>
      <c r="J14" s="17">
        <f>F14/G14*100</f>
        <v>71.03051108746628</v>
      </c>
    </row>
    <row r="15" spans="2:10" ht="39.75" customHeight="1">
      <c r="B15" s="29" t="s">
        <v>52</v>
      </c>
      <c r="C15" s="7">
        <v>14040001</v>
      </c>
      <c r="D15" s="4">
        <f>'[2]квітень'!$C$17</f>
        <v>113460</v>
      </c>
      <c r="E15" s="4">
        <f>'[2]січень-квітень'!$D$17</f>
        <v>45218.1</v>
      </c>
      <c r="F15" s="5">
        <f>'[2]січень-квітень'!$E$17</f>
        <v>47800.109150000004</v>
      </c>
      <c r="G15" s="5">
        <f>'[2]січень-квітень(п) '!$C$17</f>
        <v>28020.54499</v>
      </c>
      <c r="H15" s="12">
        <f t="shared" si="0"/>
        <v>42.12948100652213</v>
      </c>
      <c r="I15" s="12">
        <f t="shared" si="1"/>
        <v>105.71012304807148</v>
      </c>
      <c r="J15" s="17">
        <f>F15/G15*100</f>
        <v>170.58950554694405</v>
      </c>
    </row>
    <row r="16" spans="2:10" ht="30" customHeight="1">
      <c r="B16" s="29" t="s">
        <v>53</v>
      </c>
      <c r="C16" s="7">
        <v>16000000</v>
      </c>
      <c r="D16" s="4"/>
      <c r="E16" s="4"/>
      <c r="F16" s="5"/>
      <c r="G16" s="5">
        <f>'[2]січень-квітень(п) '!$C$18</f>
        <v>0.452</v>
      </c>
      <c r="H16" s="12"/>
      <c r="I16" s="12"/>
      <c r="J16" s="17"/>
    </row>
    <row r="17" spans="2:10" ht="18.75">
      <c r="B17" s="28" t="s">
        <v>54</v>
      </c>
      <c r="C17" s="27">
        <v>18000000</v>
      </c>
      <c r="D17" s="11">
        <f>D18+D24+D25+D26+D27</f>
        <v>524159.30000000005</v>
      </c>
      <c r="E17" s="11">
        <f>E18+E24+E25+E26+E27</f>
        <v>181094.9</v>
      </c>
      <c r="F17" s="11">
        <f>F18+F24+F25+F26+F27</f>
        <v>274865.78059</v>
      </c>
      <c r="G17" s="11">
        <f>G18+G24+G25+G26+G27</f>
        <v>155920.2698</v>
      </c>
      <c r="H17" s="12">
        <f t="shared" si="0"/>
        <v>52.43935967367172</v>
      </c>
      <c r="I17" s="12">
        <f t="shared" si="1"/>
        <v>151.77996762470946</v>
      </c>
      <c r="J17" s="19">
        <f aca="true" t="shared" si="2" ref="J17:J27">F17/G17*100</f>
        <v>176.28611144822426</v>
      </c>
    </row>
    <row r="18" spans="2:10" ht="18.75">
      <c r="B18" s="31" t="s">
        <v>55</v>
      </c>
      <c r="C18" s="7">
        <v>18010000</v>
      </c>
      <c r="D18" s="4">
        <f>D19+D20+D23</f>
        <v>280320.7</v>
      </c>
      <c r="E18" s="4">
        <f>E19+E20+E23</f>
        <v>70333.9</v>
      </c>
      <c r="F18" s="4">
        <f>F19+F20+F23</f>
        <v>144347.12283</v>
      </c>
      <c r="G18" s="4">
        <f>G19+G20+G23</f>
        <v>75778.45827999999</v>
      </c>
      <c r="H18" s="12">
        <f t="shared" si="0"/>
        <v>51.49356534497809</v>
      </c>
      <c r="I18" s="12">
        <f t="shared" si="1"/>
        <v>205.2312225399132</v>
      </c>
      <c r="J18" s="19">
        <f t="shared" si="2"/>
        <v>190.4856948879061</v>
      </c>
    </row>
    <row r="19" spans="2:10" ht="22.5">
      <c r="B19" s="31" t="s">
        <v>56</v>
      </c>
      <c r="C19" s="7" t="s">
        <v>57</v>
      </c>
      <c r="D19" s="4">
        <f>'[2]січень'!$C$21+'[2]січень'!$C$22+'[2]січень'!$C$23+'[2]січень'!$C$24</f>
        <v>13374.4</v>
      </c>
      <c r="E19" s="4">
        <f>'[2]січень-квітень'!$D$21+'[2]січень-квітень'!$D$22+'[2]січень-квітень'!$D$23+'[2]січень-квітень'!$D$24</f>
        <v>4305</v>
      </c>
      <c r="F19" s="5">
        <f>'[2]січень-квітень'!$E$21+'[2]січень-квітень'!$E$22+'[2]січень-квітень'!$E$23+'[2]січень-квітень'!$E$24</f>
        <v>8272.23586</v>
      </c>
      <c r="G19" s="5">
        <f>'[2]січень-квітень(п) '!$C$21+'[2]січень-квітень(п) '!$C$22+'[2]січень-квітень(п) '!$C$23+'[2]січень-квітень(п) '!$C$24</f>
        <v>3906.8229499999998</v>
      </c>
      <c r="H19" s="12">
        <f t="shared" si="0"/>
        <v>61.85126704749373</v>
      </c>
      <c r="I19" s="12">
        <f t="shared" si="1"/>
        <v>192.1541430894309</v>
      </c>
      <c r="J19" s="19">
        <f t="shared" si="2"/>
        <v>211.73818127591372</v>
      </c>
    </row>
    <row r="20" spans="2:10" ht="18.75">
      <c r="B20" s="31" t="s">
        <v>58</v>
      </c>
      <c r="C20" s="7"/>
      <c r="D20" s="4">
        <f>D21+D22</f>
        <v>257946.3</v>
      </c>
      <c r="E20" s="4">
        <f>E21+E22</f>
        <v>64950</v>
      </c>
      <c r="F20" s="5">
        <f>F21+F22</f>
        <v>133662.6003</v>
      </c>
      <c r="G20" s="4">
        <f>G21+G22</f>
        <v>71397.23472</v>
      </c>
      <c r="H20" s="12">
        <f t="shared" si="0"/>
        <v>51.81799479193925</v>
      </c>
      <c r="I20" s="12">
        <f t="shared" si="1"/>
        <v>205.79307205542725</v>
      </c>
      <c r="J20" s="17">
        <f t="shared" si="2"/>
        <v>187.20977195291576</v>
      </c>
    </row>
    <row r="21" spans="2:10" ht="22.5">
      <c r="B21" s="31" t="s">
        <v>59</v>
      </c>
      <c r="C21" s="7" t="s">
        <v>60</v>
      </c>
      <c r="D21" s="4">
        <f>'[2]січень'!$C$26+'[2]січень'!$C$28</f>
        <v>86527.2</v>
      </c>
      <c r="E21" s="4">
        <f>'[2]січень-квітень'!$D$26+'[2]січень-квітень'!$D$28</f>
        <v>22370</v>
      </c>
      <c r="F21" s="5">
        <f>'[2]січень-квітень'!$E$26+'[2]січень-квітень'!$E$28</f>
        <v>48746.513979999996</v>
      </c>
      <c r="G21" s="5">
        <f>'[2]січень-квітень(п) '!$C$26+'[2]січень-квітень(п) '!$C$28</f>
        <v>19587.992840000003</v>
      </c>
      <c r="H21" s="12">
        <f t="shared" si="0"/>
        <v>56.33663631782838</v>
      </c>
      <c r="I21" s="12">
        <f t="shared" si="1"/>
        <v>217.9102100134108</v>
      </c>
      <c r="J21" s="17">
        <f t="shared" si="2"/>
        <v>248.85915763894056</v>
      </c>
    </row>
    <row r="22" spans="2:10" ht="22.5">
      <c r="B22" s="31" t="s">
        <v>61</v>
      </c>
      <c r="C22" s="7" t="s">
        <v>62</v>
      </c>
      <c r="D22" s="4">
        <f>'[2]січень'!$C$27+'[2]січень'!$C$29</f>
        <v>171419.09999999998</v>
      </c>
      <c r="E22" s="4">
        <f>'[2]січень-квітень'!$D$27+'[2]січень-квітень'!$D$29</f>
        <v>42580</v>
      </c>
      <c r="F22" s="5">
        <f>'[2]січень-квітень'!$E$27+'[2]січень-квітень'!$E$29</f>
        <v>84916.08632</v>
      </c>
      <c r="G22" s="5">
        <f>'[2]січень-квітень(п) '!$C$27+'[2]січень-квітень(п) '!$C$29</f>
        <v>51809.241879999994</v>
      </c>
      <c r="H22" s="12">
        <f t="shared" si="0"/>
        <v>49.53712061258052</v>
      </c>
      <c r="I22" s="12">
        <f t="shared" si="1"/>
        <v>199.4271637388445</v>
      </c>
      <c r="J22" s="17">
        <f t="shared" si="2"/>
        <v>163.90142615227168</v>
      </c>
    </row>
    <row r="23" spans="2:10" ht="30.75" customHeight="1">
      <c r="B23" s="6" t="s">
        <v>63</v>
      </c>
      <c r="C23" s="7" t="s">
        <v>64</v>
      </c>
      <c r="D23" s="4">
        <f>'[2]квітень'!$C$30+'[2]квітень'!$C$31</f>
        <v>9000</v>
      </c>
      <c r="E23" s="4">
        <f>'[2]січень-квітень'!$D$31+'[2]січень-квітень'!$D$30</f>
        <v>1078.9</v>
      </c>
      <c r="F23" s="5">
        <f>'[2]січень-квітень'!$E$30+'[2]січень-квітень'!$E$31</f>
        <v>2412.28667</v>
      </c>
      <c r="G23" s="5">
        <f>'[2]січень-квітень(п) '!$C$30+'[2]січень-квітень(п) '!$C$31</f>
        <v>474.40061</v>
      </c>
      <c r="H23" s="12">
        <f t="shared" si="0"/>
        <v>26.80318522222222</v>
      </c>
      <c r="I23" s="12">
        <f t="shared" si="1"/>
        <v>223.58760496802296</v>
      </c>
      <c r="J23" s="17">
        <f t="shared" si="2"/>
        <v>508.4914772769791</v>
      </c>
    </row>
    <row r="24" spans="2:10" ht="25.5" customHeight="1">
      <c r="B24" s="31" t="s">
        <v>65</v>
      </c>
      <c r="C24" s="7">
        <v>18020000</v>
      </c>
      <c r="D24" s="4">
        <f>'[2]січень'!$C$32</f>
        <v>10871.7</v>
      </c>
      <c r="E24" s="4">
        <f>'[2]січень-квітень'!$D$32</f>
        <v>1040</v>
      </c>
      <c r="F24" s="5">
        <f>'[2]січень-квітень'!$E$32</f>
        <v>2607.1845200000002</v>
      </c>
      <c r="G24" s="5">
        <f>'[2]січень-квітень(п) '!$C$32</f>
        <v>1141.44588</v>
      </c>
      <c r="H24" s="12">
        <f t="shared" si="0"/>
        <v>23.98138763946761</v>
      </c>
      <c r="I24" s="12">
        <f t="shared" si="1"/>
        <v>250.69081923076925</v>
      </c>
      <c r="J24" s="17">
        <f t="shared" si="2"/>
        <v>228.41069959444772</v>
      </c>
    </row>
    <row r="25" spans="2:10" ht="25.5" customHeight="1">
      <c r="B25" s="31" t="s">
        <v>28</v>
      </c>
      <c r="C25" s="7">
        <v>18030000</v>
      </c>
      <c r="D25" s="4">
        <f>'[2]січень'!$C$33</f>
        <v>91.9</v>
      </c>
      <c r="E25" s="4">
        <f>'[2]січень-квітень'!$D$33</f>
        <v>21</v>
      </c>
      <c r="F25" s="5">
        <f>'[2]січень-квітень'!$E$33</f>
        <v>54.835119999999996</v>
      </c>
      <c r="G25" s="5">
        <f>'[2]січень-квітень(п) '!$C$33</f>
        <v>22.813100000000002</v>
      </c>
      <c r="H25" s="12">
        <f t="shared" si="0"/>
        <v>59.66824809575625</v>
      </c>
      <c r="I25" s="12">
        <f t="shared" si="1"/>
        <v>261.11961904761904</v>
      </c>
      <c r="J25" s="17">
        <f t="shared" si="2"/>
        <v>240.36680679083506</v>
      </c>
    </row>
    <row r="26" spans="2:10" ht="27" customHeight="1">
      <c r="B26" s="31" t="s">
        <v>29</v>
      </c>
      <c r="C26" s="7">
        <v>18040000</v>
      </c>
      <c r="D26" s="4"/>
      <c r="E26" s="4"/>
      <c r="F26" s="5">
        <f>'[2]січень-квітень'!$E$34</f>
        <v>-98.12564</v>
      </c>
      <c r="G26" s="5">
        <f>'[2]січень-квітень(п) '!$C$34</f>
        <v>66.47063</v>
      </c>
      <c r="H26" s="12"/>
      <c r="I26" s="12"/>
      <c r="J26" s="17">
        <f t="shared" si="2"/>
        <v>-147.62255149379507</v>
      </c>
    </row>
    <row r="27" spans="2:10" ht="30.75" customHeight="1">
      <c r="B27" s="32" t="s">
        <v>66</v>
      </c>
      <c r="C27" s="7">
        <v>18050000</v>
      </c>
      <c r="D27" s="4">
        <f>'[2]квітень'!$C$35</f>
        <v>232875</v>
      </c>
      <c r="E27" s="4">
        <f>'[2]січень-квітень'!$D$35</f>
        <v>109700</v>
      </c>
      <c r="F27" s="5">
        <f>'[2]січень-квітень'!$E$35</f>
        <v>127954.76376</v>
      </c>
      <c r="G27" s="5">
        <f>'[2]січень-квітень(п) '!$C$35</f>
        <v>78911.08191000001</v>
      </c>
      <c r="H27" s="12">
        <f t="shared" si="0"/>
        <v>54.94568492109501</v>
      </c>
      <c r="I27" s="12">
        <f t="shared" si="1"/>
        <v>116.64062329990885</v>
      </c>
      <c r="J27" s="17">
        <f t="shared" si="2"/>
        <v>162.15056321992327</v>
      </c>
    </row>
    <row r="28" spans="2:10" ht="18.75">
      <c r="B28" s="33" t="s">
        <v>67</v>
      </c>
      <c r="C28" s="27">
        <v>190000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  <c r="H28" s="12"/>
      <c r="I28" s="12"/>
      <c r="J28" s="17"/>
    </row>
    <row r="29" spans="2:10" ht="18.75">
      <c r="B29" s="32" t="s">
        <v>68</v>
      </c>
      <c r="C29" s="7">
        <v>19010000</v>
      </c>
      <c r="D29" s="4"/>
      <c r="E29" s="4">
        <f>'[2]січень-квітень'!$D$37</f>
        <v>0</v>
      </c>
      <c r="F29" s="5">
        <f>'[2]січень-квітень'!$E$37</f>
        <v>0</v>
      </c>
      <c r="G29" s="5">
        <f>'[2]січень-квітень(п) '!$C$37</f>
        <v>0</v>
      </c>
      <c r="H29" s="12"/>
      <c r="I29" s="12"/>
      <c r="J29" s="17"/>
    </row>
    <row r="30" spans="2:10" ht="18.75">
      <c r="B30" s="26" t="s">
        <v>30</v>
      </c>
      <c r="C30" s="27">
        <v>20000000</v>
      </c>
      <c r="D30" s="11">
        <f>D31+D35+D39</f>
        <v>41267.5</v>
      </c>
      <c r="E30" s="11">
        <f>E31+E35+E39</f>
        <v>6276.4</v>
      </c>
      <c r="F30" s="11">
        <f>F31+F35+F39</f>
        <v>15106.893199999999</v>
      </c>
      <c r="G30" s="11">
        <f>G31+G35+G39</f>
        <v>9242.277340000002</v>
      </c>
      <c r="H30" s="12">
        <f t="shared" si="0"/>
        <v>36.60724104925183</v>
      </c>
      <c r="I30" s="12">
        <f t="shared" si="1"/>
        <v>240.69360142756992</v>
      </c>
      <c r="J30" s="19">
        <f>F30/G30*100</f>
        <v>163.45422934473416</v>
      </c>
    </row>
    <row r="31" spans="2:10" ht="18.75">
      <c r="B31" s="34" t="s">
        <v>69</v>
      </c>
      <c r="C31" s="27">
        <v>21000000</v>
      </c>
      <c r="D31" s="11">
        <f>D32+D33+D34</f>
        <v>1324.3</v>
      </c>
      <c r="E31" s="11">
        <f>E32+E33+E34</f>
        <v>264</v>
      </c>
      <c r="F31" s="11">
        <f>F32+F33+F34</f>
        <v>273.59875</v>
      </c>
      <c r="G31" s="11">
        <f>G32+G33+G34</f>
        <v>360.88502</v>
      </c>
      <c r="H31" s="12">
        <f t="shared" si="0"/>
        <v>20.659876916106622</v>
      </c>
      <c r="I31" s="12">
        <f t="shared" si="1"/>
        <v>103.63589015151516</v>
      </c>
      <c r="J31" s="19">
        <f>F31/G31*100</f>
        <v>75.81327426669026</v>
      </c>
    </row>
    <row r="32" spans="2:10" ht="63" customHeight="1">
      <c r="B32" s="35" t="s">
        <v>70</v>
      </c>
      <c r="C32" s="7">
        <v>21010300</v>
      </c>
      <c r="D32" s="4">
        <f>'[2]січень'!$C$41</f>
        <v>107.8</v>
      </c>
      <c r="E32" s="4">
        <f>'[2]січень-квітень'!$D$41</f>
        <v>40</v>
      </c>
      <c r="F32" s="5">
        <f>'[2]січень-квітень'!$E$41</f>
        <v>44.868</v>
      </c>
      <c r="G32" s="5">
        <f>'[2]січень-квітень(п) '!$C$41</f>
        <v>80.02799999999999</v>
      </c>
      <c r="H32" s="12">
        <f t="shared" si="0"/>
        <v>41.62152133580705</v>
      </c>
      <c r="I32" s="12">
        <f t="shared" si="1"/>
        <v>112.17000000000002</v>
      </c>
      <c r="J32" s="17">
        <f>F32/G32*100</f>
        <v>56.065377118008705</v>
      </c>
    </row>
    <row r="33" spans="2:10" ht="81" customHeight="1">
      <c r="B33" s="32" t="s">
        <v>32</v>
      </c>
      <c r="C33" s="7">
        <v>21080900</v>
      </c>
      <c r="D33" s="4">
        <f>'[2]січень'!$C$43</f>
        <v>31</v>
      </c>
      <c r="E33" s="4">
        <f>'[2]січень-квітень'!$D$43</f>
        <v>4</v>
      </c>
      <c r="F33" s="5"/>
      <c r="G33" s="5">
        <f>'[2]січень-квітень(п) '!$C$43</f>
        <v>6.974</v>
      </c>
      <c r="H33" s="12"/>
      <c r="I33" s="12"/>
      <c r="J33" s="17"/>
    </row>
    <row r="34" spans="2:10" ht="27.75" customHeight="1">
      <c r="B34" s="36" t="s">
        <v>33</v>
      </c>
      <c r="C34" s="7">
        <v>21081100</v>
      </c>
      <c r="D34" s="4">
        <f>'[2]січень'!$C$44</f>
        <v>1185.5</v>
      </c>
      <c r="E34" s="4">
        <f>'[2]січень-квітень'!$D$44</f>
        <v>220</v>
      </c>
      <c r="F34" s="5">
        <f>'[2]січень-квітень'!$E$44</f>
        <v>228.73075</v>
      </c>
      <c r="G34" s="5">
        <f>'[2]січень-квітень(п) '!$C$44</f>
        <v>273.88302</v>
      </c>
      <c r="H34" s="12">
        <f t="shared" si="0"/>
        <v>19.29403205398566</v>
      </c>
      <c r="I34" s="12">
        <f t="shared" si="1"/>
        <v>103.96852272727273</v>
      </c>
      <c r="J34" s="17">
        <f aca="true" t="shared" si="3" ref="J34:J42">F34/G34*100</f>
        <v>83.51403091728724</v>
      </c>
    </row>
    <row r="35" spans="2:10" ht="41.25" customHeight="1">
      <c r="B35" s="34" t="s">
        <v>71</v>
      </c>
      <c r="C35" s="27">
        <v>22000000</v>
      </c>
      <c r="D35" s="11">
        <f>D36+D37+D38</f>
        <v>39628.799999999996</v>
      </c>
      <c r="E35" s="11">
        <f>E36+E37+E38</f>
        <v>5995.4</v>
      </c>
      <c r="F35" s="11">
        <f>F36+F37+F38</f>
        <v>14729.73626</v>
      </c>
      <c r="G35" s="11">
        <f>G36+G37+G38</f>
        <v>8705.821140000002</v>
      </c>
      <c r="H35" s="12">
        <f t="shared" si="0"/>
        <v>37.16927148942184</v>
      </c>
      <c r="I35" s="12">
        <f t="shared" si="1"/>
        <v>245.68396203756214</v>
      </c>
      <c r="J35" s="19">
        <f t="shared" si="3"/>
        <v>169.19410614034274</v>
      </c>
    </row>
    <row r="36" spans="2:10" ht="24" customHeight="1">
      <c r="B36" s="32" t="s">
        <v>72</v>
      </c>
      <c r="C36" s="7">
        <v>22010000</v>
      </c>
      <c r="D36" s="4">
        <f>'[2]січень'!$C$46</f>
        <v>34162.7</v>
      </c>
      <c r="E36" s="4">
        <f>'[2]січень-квітень'!$D$46</f>
        <v>4546.5</v>
      </c>
      <c r="F36" s="5">
        <f>'[2]січень-квітень'!$E$46</f>
        <v>12384.89955</v>
      </c>
      <c r="G36" s="5">
        <f>'[2]січень-квітень(п) '!$C$46</f>
        <v>5902.899230000001</v>
      </c>
      <c r="H36" s="12">
        <f t="shared" si="0"/>
        <v>36.25269533731233</v>
      </c>
      <c r="I36" s="12">
        <f t="shared" si="1"/>
        <v>272.4051369185088</v>
      </c>
      <c r="J36" s="17">
        <f t="shared" si="3"/>
        <v>209.8104519056816</v>
      </c>
    </row>
    <row r="37" spans="2:10" ht="56.25" customHeight="1">
      <c r="B37" s="31" t="s">
        <v>73</v>
      </c>
      <c r="C37" s="7">
        <v>22080400</v>
      </c>
      <c r="D37" s="4">
        <f>'[2]січень'!$C$47</f>
        <v>1737.1</v>
      </c>
      <c r="E37" s="4">
        <f>'[2]січень-квітень'!$D$47</f>
        <v>0</v>
      </c>
      <c r="F37" s="5">
        <f>'[2]січень-квітень'!$E$47</f>
        <v>62.15872</v>
      </c>
      <c r="G37" s="5">
        <f>'[2]січень-квітень(п) '!$C$47</f>
        <v>1337.0632</v>
      </c>
      <c r="H37" s="12">
        <f t="shared" si="0"/>
        <v>3.5783040700017277</v>
      </c>
      <c r="I37" s="12"/>
      <c r="J37" s="17">
        <f t="shared" si="3"/>
        <v>4.648899169463343</v>
      </c>
    </row>
    <row r="38" spans="2:10" ht="22.5" customHeight="1">
      <c r="B38" s="36" t="s">
        <v>34</v>
      </c>
      <c r="C38" s="7">
        <v>22090000</v>
      </c>
      <c r="D38" s="4">
        <f>'[2]січень'!$C$48</f>
        <v>3729</v>
      </c>
      <c r="E38" s="4">
        <f>'[2]січень-квітень'!$D$48</f>
        <v>1448.9</v>
      </c>
      <c r="F38" s="5">
        <f>'[2]січень-квітень'!$E$48</f>
        <v>2282.67799</v>
      </c>
      <c r="G38" s="5">
        <f>'[2]січень-квітень(п) '!$C$48</f>
        <v>1465.85871</v>
      </c>
      <c r="H38" s="12">
        <f t="shared" si="0"/>
        <v>61.21421265754895</v>
      </c>
      <c r="I38" s="12">
        <f t="shared" si="1"/>
        <v>157.5455856166747</v>
      </c>
      <c r="J38" s="17">
        <f t="shared" si="3"/>
        <v>155.72292025334423</v>
      </c>
    </row>
    <row r="39" spans="2:10" ht="23.25" customHeight="1">
      <c r="B39" s="34" t="s">
        <v>35</v>
      </c>
      <c r="C39" s="27">
        <v>24000000</v>
      </c>
      <c r="D39" s="11">
        <f>D40</f>
        <v>314.4</v>
      </c>
      <c r="E39" s="11">
        <f>E40</f>
        <v>17</v>
      </c>
      <c r="F39" s="11">
        <f>F40</f>
        <v>103.55819000000005</v>
      </c>
      <c r="G39" s="11">
        <f>G40</f>
        <v>175.57118</v>
      </c>
      <c r="H39" s="12">
        <f t="shared" si="0"/>
        <v>32.938355597964396</v>
      </c>
      <c r="I39" s="12">
        <f t="shared" si="1"/>
        <v>609.1658235294121</v>
      </c>
      <c r="J39" s="19">
        <f t="shared" si="3"/>
        <v>58.983592865298306</v>
      </c>
    </row>
    <row r="40" spans="2:10" ht="22.5" customHeight="1">
      <c r="B40" s="36" t="s">
        <v>31</v>
      </c>
      <c r="C40" s="7">
        <v>24060300</v>
      </c>
      <c r="D40" s="4">
        <f>'[2]січень'!$C$50</f>
        <v>314.4</v>
      </c>
      <c r="E40" s="4">
        <f>'[2]січень-квітень'!$D$50</f>
        <v>17</v>
      </c>
      <c r="F40" s="5">
        <f>'[2]січень-квітень'!$E$50</f>
        <v>103.55819000000005</v>
      </c>
      <c r="G40" s="5">
        <f>'[2]січень-квітень(п) '!$C$50</f>
        <v>175.57118</v>
      </c>
      <c r="H40" s="12">
        <f t="shared" si="0"/>
        <v>32.938355597964396</v>
      </c>
      <c r="I40" s="12">
        <f t="shared" si="1"/>
        <v>609.1658235294121</v>
      </c>
      <c r="J40" s="17">
        <f t="shared" si="3"/>
        <v>58.983592865298306</v>
      </c>
    </row>
    <row r="41" spans="2:10" ht="18.75">
      <c r="B41" s="26" t="s">
        <v>36</v>
      </c>
      <c r="C41" s="27">
        <v>30000000</v>
      </c>
      <c r="D41" s="11">
        <f>D42</f>
        <v>287.1</v>
      </c>
      <c r="E41" s="11">
        <f>E42</f>
        <v>98</v>
      </c>
      <c r="F41" s="11">
        <f>F42+F43</f>
        <v>114.20893</v>
      </c>
      <c r="G41" s="11">
        <f>G42+G43</f>
        <v>126.16368</v>
      </c>
      <c r="H41" s="12">
        <f t="shared" si="0"/>
        <v>39.78019157088122</v>
      </c>
      <c r="I41" s="12">
        <f t="shared" si="1"/>
        <v>116.5397244897959</v>
      </c>
      <c r="J41" s="17">
        <f t="shared" si="3"/>
        <v>90.5244124140957</v>
      </c>
    </row>
    <row r="42" spans="2:10" ht="42.75" customHeight="1">
      <c r="B42" s="39" t="s">
        <v>37</v>
      </c>
      <c r="C42" s="7">
        <v>31010000</v>
      </c>
      <c r="D42" s="4">
        <f>'[2]січень'!$C$51</f>
        <v>287.1</v>
      </c>
      <c r="E42" s="4">
        <f>'[2]січень-квітень'!$D$51</f>
        <v>98</v>
      </c>
      <c r="F42" s="5">
        <f>'[2]січень-квітень'!$E$51</f>
        <v>113.17025</v>
      </c>
      <c r="G42" s="5">
        <f>'[2]січень-квітень(п) '!$C$51</f>
        <v>126.16368</v>
      </c>
      <c r="H42" s="12">
        <f t="shared" si="0"/>
        <v>39.418408220132356</v>
      </c>
      <c r="I42" s="12">
        <f t="shared" si="1"/>
        <v>115.47984693877551</v>
      </c>
      <c r="J42" s="17">
        <f t="shared" si="3"/>
        <v>89.7011326873154</v>
      </c>
    </row>
    <row r="43" spans="2:10" ht="33">
      <c r="B43" s="31" t="s">
        <v>74</v>
      </c>
      <c r="C43" s="7">
        <v>31020000</v>
      </c>
      <c r="D43" s="4"/>
      <c r="E43" s="4"/>
      <c r="F43" s="5">
        <f>'[2]січень-квітень'!$E$52</f>
        <v>1.0386799999999998</v>
      </c>
      <c r="G43" s="5"/>
      <c r="H43" s="12"/>
      <c r="I43" s="12"/>
      <c r="J43" s="17"/>
    </row>
    <row r="44" spans="2:10" ht="18.75">
      <c r="B44" s="37" t="s">
        <v>75</v>
      </c>
      <c r="C44" s="27"/>
      <c r="D44" s="11">
        <f>D6+D30+D41</f>
        <v>1056629.2000000002</v>
      </c>
      <c r="E44" s="11">
        <f>E6+E30+E41</f>
        <v>379596.6</v>
      </c>
      <c r="F44" s="11">
        <f>F6+F30+F41</f>
        <v>492653.2376</v>
      </c>
      <c r="G44" s="11">
        <f>G6+G30+G41+0.1</f>
        <v>310792.21722800005</v>
      </c>
      <c r="H44" s="12">
        <f t="shared" si="0"/>
        <v>46.62498799011043</v>
      </c>
      <c r="I44" s="12">
        <f t="shared" si="1"/>
        <v>129.78336412918344</v>
      </c>
      <c r="J44" s="19">
        <f>F44/G44*100</f>
        <v>158.5153071058356</v>
      </c>
    </row>
    <row r="45" spans="2:6" ht="18.75">
      <c r="B45" s="8"/>
      <c r="C45" s="8"/>
      <c r="D45" s="8"/>
      <c r="E45" s="8"/>
      <c r="F45" s="8"/>
    </row>
    <row r="46" spans="2:10" ht="18.75">
      <c r="B46" s="9" t="s">
        <v>38</v>
      </c>
      <c r="C46" s="10"/>
      <c r="D46" s="1"/>
      <c r="E46" s="1"/>
      <c r="F46" s="11"/>
      <c r="G46" s="11"/>
      <c r="H46" s="11"/>
      <c r="I46" s="12"/>
      <c r="J46" s="19"/>
    </row>
    <row r="47" spans="2:10" ht="18.75">
      <c r="B47" s="13" t="s">
        <v>1</v>
      </c>
      <c r="C47" s="14" t="s">
        <v>10</v>
      </c>
      <c r="D47" s="2">
        <v>42208.6</v>
      </c>
      <c r="E47" s="2">
        <v>18138.2</v>
      </c>
      <c r="F47" s="15">
        <v>14200.8</v>
      </c>
      <c r="G47" s="15">
        <v>9228.3</v>
      </c>
      <c r="H47" s="15">
        <f aca="true" t="shared" si="4" ref="H47:H53">F47/D47*100</f>
        <v>33.6443284070071</v>
      </c>
      <c r="I47" s="16">
        <f aca="true" t="shared" si="5" ref="I47:I53">F47/E47*100</f>
        <v>78.29222304308034</v>
      </c>
      <c r="J47" s="17">
        <f aca="true" t="shared" si="6" ref="J47:J53">F47/G47*100</f>
        <v>153.88316374630213</v>
      </c>
    </row>
    <row r="48" spans="2:10" ht="18.75">
      <c r="B48" s="13" t="s">
        <v>2</v>
      </c>
      <c r="C48" s="14" t="s">
        <v>11</v>
      </c>
      <c r="D48" s="2">
        <v>716714.9</v>
      </c>
      <c r="E48" s="2">
        <v>229753.8</v>
      </c>
      <c r="F48" s="15">
        <v>205598.5</v>
      </c>
      <c r="G48" s="15">
        <v>200150.9</v>
      </c>
      <c r="H48" s="15">
        <f t="shared" si="4"/>
        <v>28.686232140562446</v>
      </c>
      <c r="I48" s="16">
        <f t="shared" si="5"/>
        <v>89.48644157354525</v>
      </c>
      <c r="J48" s="17">
        <f t="shared" si="6"/>
        <v>102.72174644230927</v>
      </c>
    </row>
    <row r="49" spans="2:10" ht="18.75">
      <c r="B49" s="13" t="s">
        <v>3</v>
      </c>
      <c r="C49" s="14" t="s">
        <v>12</v>
      </c>
      <c r="D49" s="2">
        <v>147599.8</v>
      </c>
      <c r="E49" s="2">
        <v>43243.7</v>
      </c>
      <c r="F49" s="15">
        <v>41323.3</v>
      </c>
      <c r="G49" s="15">
        <v>38029.8</v>
      </c>
      <c r="H49" s="15">
        <f t="shared" si="4"/>
        <v>27.996853654273245</v>
      </c>
      <c r="I49" s="16">
        <f t="shared" si="5"/>
        <v>95.55912190677486</v>
      </c>
      <c r="J49" s="17">
        <f t="shared" si="6"/>
        <v>108.66031375395085</v>
      </c>
    </row>
    <row r="50" spans="2:10" ht="18.75">
      <c r="B50" s="13" t="s">
        <v>4</v>
      </c>
      <c r="C50" s="14" t="s">
        <v>13</v>
      </c>
      <c r="D50" s="2">
        <v>16492.1</v>
      </c>
      <c r="E50" s="2">
        <v>5421.1</v>
      </c>
      <c r="F50" s="15">
        <v>3978</v>
      </c>
      <c r="G50" s="15">
        <v>4389.3</v>
      </c>
      <c r="H50" s="15">
        <f t="shared" si="4"/>
        <v>24.120639578949923</v>
      </c>
      <c r="I50" s="16">
        <f t="shared" si="5"/>
        <v>73.37994134031838</v>
      </c>
      <c r="J50" s="17">
        <f t="shared" si="6"/>
        <v>90.62948533934797</v>
      </c>
    </row>
    <row r="51" spans="2:10" ht="18.75">
      <c r="B51" s="13" t="s">
        <v>5</v>
      </c>
      <c r="C51" s="14" t="s">
        <v>14</v>
      </c>
      <c r="D51" s="2">
        <v>14770</v>
      </c>
      <c r="E51" s="2">
        <v>4348.3</v>
      </c>
      <c r="F51" s="15">
        <v>4348.3</v>
      </c>
      <c r="G51" s="15">
        <v>3433.9</v>
      </c>
      <c r="H51" s="15">
        <f t="shared" si="4"/>
        <v>29.44008124576845</v>
      </c>
      <c r="I51" s="16">
        <f t="shared" si="5"/>
        <v>100</v>
      </c>
      <c r="J51" s="17">
        <f t="shared" si="6"/>
        <v>126.62861469466205</v>
      </c>
    </row>
    <row r="52" spans="2:10" ht="18.75">
      <c r="B52" s="13" t="s">
        <v>6</v>
      </c>
      <c r="C52" s="14" t="s">
        <v>15</v>
      </c>
      <c r="D52" s="2">
        <v>28328.1</v>
      </c>
      <c r="E52" s="2">
        <v>8186.5</v>
      </c>
      <c r="F52" s="15">
        <v>7413.8</v>
      </c>
      <c r="G52" s="15">
        <v>6444.7</v>
      </c>
      <c r="H52" s="15">
        <f t="shared" si="4"/>
        <v>26.171186913347526</v>
      </c>
      <c r="I52" s="16">
        <f t="shared" si="5"/>
        <v>90.56128992854089</v>
      </c>
      <c r="J52" s="17">
        <f t="shared" si="6"/>
        <v>115.03716231942526</v>
      </c>
    </row>
    <row r="53" spans="2:10" ht="18.75">
      <c r="B53" s="13" t="s">
        <v>7</v>
      </c>
      <c r="C53" s="14" t="s">
        <v>16</v>
      </c>
      <c r="D53" s="2">
        <v>94.2</v>
      </c>
      <c r="E53" s="2">
        <v>30</v>
      </c>
      <c r="F53" s="15">
        <v>3.2</v>
      </c>
      <c r="G53" s="15">
        <v>23.9</v>
      </c>
      <c r="H53" s="15">
        <f t="shared" si="4"/>
        <v>3.397027600849257</v>
      </c>
      <c r="I53" s="16">
        <f t="shared" si="5"/>
        <v>10.666666666666668</v>
      </c>
      <c r="J53" s="17">
        <f t="shared" si="6"/>
        <v>13.389121338912135</v>
      </c>
    </row>
    <row r="54" spans="2:10" ht="18.75">
      <c r="B54" s="13" t="s">
        <v>8</v>
      </c>
      <c r="C54" s="14" t="s">
        <v>17</v>
      </c>
      <c r="D54" s="2">
        <v>65</v>
      </c>
      <c r="E54" s="2">
        <v>17.7</v>
      </c>
      <c r="F54" s="15"/>
      <c r="G54" s="15">
        <v>11.3</v>
      </c>
      <c r="H54" s="15"/>
      <c r="I54" s="16"/>
      <c r="J54" s="17"/>
    </row>
    <row r="55" spans="2:10" ht="18.75">
      <c r="B55" s="9" t="s">
        <v>18</v>
      </c>
      <c r="C55" s="10"/>
      <c r="D55" s="3">
        <f>SUM(D47:D54)</f>
        <v>966272.7</v>
      </c>
      <c r="E55" s="3">
        <f>SUM(E47:E54)</f>
        <v>309139.3</v>
      </c>
      <c r="F55" s="3">
        <f>SUM(F47:F54)</f>
        <v>276865.89999999997</v>
      </c>
      <c r="G55" s="3">
        <f>SUM(G47:G54)</f>
        <v>261712.09999999998</v>
      </c>
      <c r="H55" s="42">
        <f>F55/D55*100</f>
        <v>28.652977570410503</v>
      </c>
      <c r="I55" s="18">
        <f>F55/E55*100</f>
        <v>89.56024031884654</v>
      </c>
      <c r="J55" s="19">
        <f>F55/G55*100</f>
        <v>105.79025578106629</v>
      </c>
    </row>
    <row r="56" spans="2:10" ht="18.75">
      <c r="B56" s="9" t="s">
        <v>9</v>
      </c>
      <c r="C56" s="14"/>
      <c r="D56" s="20"/>
      <c r="E56" s="20"/>
      <c r="F56" s="11"/>
      <c r="G56" s="21"/>
      <c r="H56" s="15"/>
      <c r="I56" s="16"/>
      <c r="J56" s="17"/>
    </row>
    <row r="57" spans="2:10" ht="18.75">
      <c r="B57" s="13" t="s">
        <v>1</v>
      </c>
      <c r="C57" s="14" t="s">
        <v>10</v>
      </c>
      <c r="D57" s="2">
        <v>1409</v>
      </c>
      <c r="E57" s="2">
        <v>720.5</v>
      </c>
      <c r="F57" s="15">
        <v>21.8</v>
      </c>
      <c r="G57" s="15">
        <v>124.7</v>
      </c>
      <c r="H57" s="15">
        <f>F57/D57*100</f>
        <v>1.5471965933286018</v>
      </c>
      <c r="I57" s="16">
        <f>F57/E57*100</f>
        <v>3.025676613462873</v>
      </c>
      <c r="J57" s="17">
        <f>F57/G57*100</f>
        <v>17.48195669607057</v>
      </c>
    </row>
    <row r="58" spans="2:10" ht="18.75">
      <c r="B58" s="13" t="s">
        <v>2</v>
      </c>
      <c r="C58" s="14" t="s">
        <v>11</v>
      </c>
      <c r="D58" s="2">
        <v>33450.1</v>
      </c>
      <c r="E58" s="2">
        <v>1471</v>
      </c>
      <c r="F58" s="15">
        <v>309.7</v>
      </c>
      <c r="G58" s="15">
        <v>7102.4</v>
      </c>
      <c r="H58" s="15">
        <f aca="true" t="shared" si="7" ref="H58:H66">F58/D58*100</f>
        <v>0.9258567238961917</v>
      </c>
      <c r="I58" s="16">
        <f aca="true" t="shared" si="8" ref="I58:I66">F58/E58*100</f>
        <v>21.053704962610468</v>
      </c>
      <c r="J58" s="17">
        <f aca="true" t="shared" si="9" ref="J58:J66">F58/G58*100</f>
        <v>4.360497859878351</v>
      </c>
    </row>
    <row r="59" spans="2:10" ht="18.75">
      <c r="B59" s="13" t="s">
        <v>3</v>
      </c>
      <c r="C59" s="14" t="s">
        <v>12</v>
      </c>
      <c r="D59" s="2">
        <v>12929.1</v>
      </c>
      <c r="E59" s="2">
        <v>861.4</v>
      </c>
      <c r="F59" s="15"/>
      <c r="G59" s="15">
        <v>348.2</v>
      </c>
      <c r="H59" s="15"/>
      <c r="I59" s="16"/>
      <c r="J59" s="17"/>
    </row>
    <row r="60" spans="2:10" ht="18.75">
      <c r="B60" s="13" t="s">
        <v>4</v>
      </c>
      <c r="C60" s="14" t="s">
        <v>13</v>
      </c>
      <c r="D60" s="2">
        <v>728</v>
      </c>
      <c r="E60" s="2">
        <v>439</v>
      </c>
      <c r="F60" s="15"/>
      <c r="G60" s="15"/>
      <c r="H60" s="15"/>
      <c r="I60" s="16"/>
      <c r="J60" s="17"/>
    </row>
    <row r="61" spans="2:10" ht="18.75">
      <c r="B61" s="13" t="s">
        <v>5</v>
      </c>
      <c r="C61" s="14" t="s">
        <v>14</v>
      </c>
      <c r="D61" s="2">
        <v>15953.8</v>
      </c>
      <c r="E61" s="2">
        <v>1630</v>
      </c>
      <c r="F61" s="15">
        <v>1196.1</v>
      </c>
      <c r="G61" s="15">
        <v>4964.4</v>
      </c>
      <c r="H61" s="15">
        <f t="shared" si="7"/>
        <v>7.497273376875728</v>
      </c>
      <c r="I61" s="16">
        <f t="shared" si="8"/>
        <v>73.3803680981595</v>
      </c>
      <c r="J61" s="17">
        <f t="shared" si="9"/>
        <v>24.09354604786077</v>
      </c>
    </row>
    <row r="62" spans="2:10" ht="18.75">
      <c r="B62" s="13" t="s">
        <v>6</v>
      </c>
      <c r="C62" s="14" t="s">
        <v>15</v>
      </c>
      <c r="D62" s="2">
        <v>3703.6</v>
      </c>
      <c r="E62" s="2">
        <v>875</v>
      </c>
      <c r="F62" s="15"/>
      <c r="G62" s="15">
        <v>944.4</v>
      </c>
      <c r="H62" s="15"/>
      <c r="I62" s="16"/>
      <c r="J62" s="17"/>
    </row>
    <row r="63" spans="2:10" ht="18.75">
      <c r="B63" s="13" t="s">
        <v>19</v>
      </c>
      <c r="C63" s="14" t="s">
        <v>23</v>
      </c>
      <c r="D63" s="2">
        <v>38009.4</v>
      </c>
      <c r="E63" s="2">
        <v>2960</v>
      </c>
      <c r="F63" s="15">
        <v>130</v>
      </c>
      <c r="G63" s="15">
        <v>5804.4</v>
      </c>
      <c r="H63" s="15">
        <f t="shared" si="7"/>
        <v>0.34202065804774606</v>
      </c>
      <c r="I63" s="16">
        <f t="shared" si="8"/>
        <v>4.391891891891892</v>
      </c>
      <c r="J63" s="17">
        <f t="shared" si="9"/>
        <v>2.2396802425745985</v>
      </c>
    </row>
    <row r="64" spans="2:10" ht="18.75">
      <c r="B64" s="13" t="s">
        <v>20</v>
      </c>
      <c r="C64" s="14" t="s">
        <v>24</v>
      </c>
      <c r="D64" s="2">
        <v>7380.2</v>
      </c>
      <c r="E64" s="2">
        <v>1166.8</v>
      </c>
      <c r="F64" s="15">
        <v>633.9</v>
      </c>
      <c r="G64" s="15">
        <v>648</v>
      </c>
      <c r="H64" s="15">
        <f t="shared" si="7"/>
        <v>8.589198124712068</v>
      </c>
      <c r="I64" s="16">
        <f t="shared" si="8"/>
        <v>54.32807679122386</v>
      </c>
      <c r="J64" s="17">
        <f t="shared" si="9"/>
        <v>97.82407407407408</v>
      </c>
    </row>
    <row r="65" spans="2:10" ht="18.75">
      <c r="B65" s="9" t="s">
        <v>21</v>
      </c>
      <c r="C65" s="10"/>
      <c r="D65" s="3">
        <f>SUM(D57:D64)</f>
        <v>113563.2</v>
      </c>
      <c r="E65" s="3">
        <f>SUM(E57:E64)</f>
        <v>10123.699999999999</v>
      </c>
      <c r="F65" s="3">
        <f>SUM(F57:F64)</f>
        <v>2291.5</v>
      </c>
      <c r="G65" s="3">
        <f>SUM(G57:G64)</f>
        <v>19936.5</v>
      </c>
      <c r="H65" s="42">
        <f t="shared" si="7"/>
        <v>2.0178191526832636</v>
      </c>
      <c r="I65" s="18">
        <f t="shared" si="8"/>
        <v>22.635004988294796</v>
      </c>
      <c r="J65" s="19">
        <f t="shared" si="9"/>
        <v>11.493993429137511</v>
      </c>
    </row>
    <row r="66" spans="2:10" ht="18.75" customHeight="1">
      <c r="B66" s="9" t="s">
        <v>22</v>
      </c>
      <c r="C66" s="10"/>
      <c r="D66" s="3">
        <f>D55+D65</f>
        <v>1079835.9</v>
      </c>
      <c r="E66" s="3">
        <f>E55+E65</f>
        <v>319263</v>
      </c>
      <c r="F66" s="3">
        <f>F55+F65</f>
        <v>279157.39999999997</v>
      </c>
      <c r="G66" s="3">
        <f>G55+G65</f>
        <v>281648.6</v>
      </c>
      <c r="H66" s="42">
        <f t="shared" si="7"/>
        <v>25.851835450182755</v>
      </c>
      <c r="I66" s="18">
        <f t="shared" si="8"/>
        <v>87.43806830105586</v>
      </c>
      <c r="J66" s="19">
        <f t="shared" si="9"/>
        <v>99.11549356183555</v>
      </c>
    </row>
    <row r="67" spans="2:6" ht="18.75" customHeight="1">
      <c r="B67" s="8"/>
      <c r="C67" s="8"/>
      <c r="D67" s="8"/>
      <c r="E67" s="8"/>
      <c r="F67" s="8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2016-02-05T10:11:03Z</cp:lastPrinted>
  <dcterms:created xsi:type="dcterms:W3CDTF">1996-10-08T23:32:33Z</dcterms:created>
  <dcterms:modified xsi:type="dcterms:W3CDTF">2016-06-07T12:51:47Z</dcterms:modified>
  <cp:category/>
  <cp:version/>
  <cp:contentType/>
  <cp:contentStatus/>
</cp:coreProperties>
</file>