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9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12.15" sheetId="7" r:id="rId7"/>
    <sheet name="01.01.16" sheetId="8" r:id="rId8"/>
    <sheet name="01.02.16 " sheetId="9" r:id="rId9"/>
    <sheet name="01.03.16" sheetId="10" r:id="rId10"/>
    <sheet name="Лист1" sheetId="11" r:id="rId11"/>
  </sheets>
  <externalReferences>
    <externalReference r:id="rId14"/>
    <externalReference r:id="rId15"/>
  </externalReferences>
  <definedNames>
    <definedName name="_xlnm.Print_Area" localSheetId="0">'01.01.15'!$B$1:$H$57</definedName>
    <definedName name="_xlnm.Print_Area" localSheetId="7">'01.01.16'!$B$1:$H$69</definedName>
    <definedName name="_xlnm.Print_Area" localSheetId="8">'01.02.16 '!$B$1:$J$68</definedName>
    <definedName name="_xlnm.Print_Area" localSheetId="3">'01.03.15'!$B$1:$J$49</definedName>
    <definedName name="_xlnm.Print_Area" localSheetId="1">'01.03.15(2)'!$B$1:$H$59</definedName>
    <definedName name="_xlnm.Print_Area" localSheetId="9">'01.03.16'!$B$1:$J$68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'01.12.15'!$B$1:$J$68</definedName>
  </definedNames>
  <calcPr fullCalcOnLoad="1"/>
</workbook>
</file>

<file path=xl/sharedStrings.xml><?xml version="1.0" encoding="utf-8"?>
<sst xmlns="http://schemas.openxmlformats.org/spreadsheetml/2006/main" count="938" uniqueCount="197">
  <si>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</si>
  <si>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</si>
  <si>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</si>
  <si>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</si>
  <si>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</si>
  <si>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</si>
  <si>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</si>
  <si>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</si>
  <si>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</si>
  <si>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</si>
  <si>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</si>
  <si>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</si>
  <si>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</si>
  <si>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</si>
  <si>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</si>
  <si>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</si>
  <si>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</si>
  <si>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</si>
  <si>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</si>
  <si>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</si>
  <si>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</si>
  <si>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</si>
  <si>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</si>
  <si>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</si>
  <si>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</si>
  <si>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</si>
  <si>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</si>
  <si>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</si>
  <si>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</si>
  <si>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</si>
  <si>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</si>
  <si>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</si>
  <si>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</si>
  <si>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</si>
  <si>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</si>
  <si>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</si>
  <si>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</si>
  <si>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</si>
  <si>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</si>
  <si>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</si>
  <si>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</si>
  <si>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</si>
  <si>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</si>
  <si>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</si>
  <si>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</si>
  <si>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</si>
  <si>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</si>
  <si>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</si>
  <si>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</si>
  <si>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</si>
  <si>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</si>
  <si>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</si>
  <si>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</si>
  <si>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</si>
  <si>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</si>
  <si>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</si>
  <si>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</si>
  <si>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</si>
  <si>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</si>
  <si>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</si>
  <si>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</si>
  <si>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</si>
  <si>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</si>
  <si>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</si>
  <si>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</si>
  <si>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</si>
  <si>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</si>
  <si>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</si>
  <si>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</si>
  <si>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</si>
  <si>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</si>
  <si>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</si>
  <si>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</si>
  <si>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</si>
  <si>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</si>
  <si>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</si>
  <si>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</si>
  <si>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</si>
  <si>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</si>
  <si>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</si>
  <si>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</si>
  <si>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</si>
  <si>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</si>
  <si>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</si>
  <si>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</si>
  <si>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</si>
  <si>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</si>
  <si>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</si>
  <si>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</si>
  <si>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</si>
  <si>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</si>
  <si>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</si>
  <si>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</si>
  <si>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</si>
  <si>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</si>
  <si>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</si>
  <si>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</si>
  <si>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</si>
  <si>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</si>
  <si>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</si>
  <si>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</si>
  <si>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</si>
  <si>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</si>
  <si>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</si>
  <si>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</si>
  <si>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</si>
  <si>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</si>
  <si>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</si>
  <si>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</si>
  <si>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</si>
  <si>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</si>
  <si>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</si>
  <si>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</si>
  <si>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</si>
  <si>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</si>
  <si>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</si>
  <si>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</si>
  <si>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</si>
  <si>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</si>
  <si>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</si>
  <si>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</si>
  <si>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</si>
  <si>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</si>
  <si>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</si>
  <si>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</si>
  <si>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</si>
  <si>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</si>
  <si>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</si>
  <si>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</si>
  <si>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</si>
  <si>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</si>
  <si>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</si>
  <si>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</si>
  <si>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>Виконано на 01.12.2015</t>
  </si>
  <si>
    <t>Виконано на 01.12.2014</t>
  </si>
  <si>
    <t>січня - листопад</t>
  </si>
  <si>
    <t xml:space="preserve">План на січень-листопад </t>
  </si>
  <si>
    <t>Довідка про виконання індикативних показників доходів та видатків  бюджету м. Києва станом на 01.12.2015 доведених для Дарницької районної в місті Києві державній адміністрації,  як головного розпорядника бюджетних коштів</t>
  </si>
  <si>
    <t>Довідка про виконання індикативних показників доходів та видатків  бюджету м. Києва станом на 01.01.2016 доведених для Дарницької районної в місті Києві державній адміністрації,  як головного розпорядника бюджетних коштів</t>
  </si>
  <si>
    <t>Виконано на 01.01.2016</t>
  </si>
  <si>
    <t>Виконано на 01.01.2015</t>
  </si>
  <si>
    <t>Довідка про  надходження до бюджету міста Києва на 01.02.2016</t>
  </si>
  <si>
    <t xml:space="preserve">План на 2016 рік </t>
  </si>
  <si>
    <t xml:space="preserve">План на січень </t>
  </si>
  <si>
    <t>Виконано на 01.02.2016</t>
  </si>
  <si>
    <t>Виконано на 01.02.2015</t>
  </si>
  <si>
    <t>Приріст, % 2016 до 2015 року</t>
  </si>
  <si>
    <t xml:space="preserve">січня    </t>
  </si>
  <si>
    <t xml:space="preserve">11020200               </t>
  </si>
  <si>
    <t>Плата за використання інших природних ресурсів</t>
  </si>
  <si>
    <t xml:space="preserve">Податок на нерухоме майно </t>
  </si>
  <si>
    <t xml:space="preserve">Плата за землю в т.ч. </t>
  </si>
  <si>
    <t xml:space="preserve">Єдиний податок  </t>
  </si>
  <si>
    <t xml:space="preserve">Екологічний податок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</si>
  <si>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</si>
  <si>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Офіційні трансферти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</si>
  <si>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</si>
  <si>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</si>
  <si>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</si>
  <si>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</si>
  <si>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на підготовку робітничих кадрів з державного бюджету місцевим бюджетам 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</si>
  <si>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</si>
  <si>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</si>
  <si>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</si>
  <si>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</si>
  <si>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Всього доходів загального фонду</t>
  </si>
  <si>
    <t>ДОХОДИ (Спеціальний фонд)</t>
  </si>
  <si>
    <t>Збір за першу реєстрацію транспортного засобу</t>
  </si>
  <si>
    <t>12020000      12030000</t>
  </si>
  <si>
    <t>Податок на нерухоме майно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</si>
  <si>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</si>
  <si>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</si>
  <si>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Екологічний податок / Збір за забруднення навколишнього природного середовища</t>
  </si>
  <si>
    <t>19010000    19050000</t>
  </si>
  <si>
    <t xml:space="preserve"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</si>
  <si>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</si>
  <si>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24061600                24062100</t>
  </si>
  <si>
    <t xml:space="preserve">Надходження коштів пайової участі у розвитку інфраструктури населеного пункту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</si>
  <si>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</si>
  <si>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Кошти від продажу землі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</si>
  <si>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</si>
  <si>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</si>
  <si>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(малих архітектурних форм) в утриманні об’єктів благоустрою м. Києва</t>
  </si>
  <si>
    <t xml:space="preserve"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</t>
  </si>
  <si>
    <t>Кошти відновної вартості зелених насаджень, що підлягають видаленню на території міста Києва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</si>
  <si>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</si>
  <si>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</si>
  <si>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 xml:space="preserve">Всього доходів спеціального фонду </t>
  </si>
  <si>
    <t>ВСЬОГО ДОХОДІВ</t>
  </si>
  <si>
    <t>Довідка про виконання індикативних показників доходів та видатків  бюджету м. Києва станом на 01.02.2016 доведених для Дарницької районної в місті Києві державній адміністрації,  як головного розпорядника бюджетних коштів</t>
  </si>
  <si>
    <t>січня</t>
  </si>
  <si>
    <t>План на січень 2016</t>
  </si>
  <si>
    <t xml:space="preserve">11020200              </t>
  </si>
  <si>
    <t>План на січень-лютий 2016</t>
  </si>
  <si>
    <t>Виконано на 01.03.2016</t>
  </si>
  <si>
    <t>Довідка про виконання індикативних показників доходів та видатків  бюджету м. Києва станом на 01.03.2016 доведених для Дарницької районної в місті Києві державній адміністрації,  як головного розпорядника бюджетних коштів</t>
  </si>
  <si>
    <t>січня-лютого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</si>
</sst>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180" fontId="23" fillId="0" borderId="10" xfId="0" applyNumberFormat="1" applyFont="1" applyFill="1" applyBorder="1" applyAlignment="1">
      <alignment horizontal="center" wrapText="1"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5" xfId="0" applyFont="1" applyBorder="1" applyAlignment="1">
      <alignment vertical="center" wrapText="1"/>
    </xf>
    <xf numFmtId="187" fontId="13" fillId="0" borderId="22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Border="1" applyAlignment="1">
      <alignment horizontal="center" vertical="center" wrapText="1"/>
    </xf>
    <xf numFmtId="0" fontId="6" fillId="24" borderId="17" xfId="0" applyFont="1" applyFill="1" applyBorder="1" applyAlignment="1" applyProtection="1">
      <alignment horizontal="centerContinuous" vertical="center" wrapText="1"/>
      <protection/>
    </xf>
    <xf numFmtId="180" fontId="8" fillId="25" borderId="10" xfId="0" applyNumberFormat="1" applyFont="1" applyFill="1" applyBorder="1" applyAlignment="1" applyProtection="1">
      <alignment horizontal="right" vertical="center" wrapText="1"/>
      <protection/>
    </xf>
    <xf numFmtId="180" fontId="8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4" borderId="20" xfId="0" applyFont="1" applyFill="1" applyBorder="1" applyAlignment="1" applyProtection="1">
      <alignment horizontal="left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180" fontId="8" fillId="4" borderId="10" xfId="0" applyNumberFormat="1" applyFont="1" applyFill="1" applyBorder="1" applyAlignment="1" applyProtection="1">
      <alignment horizontal="right" vertical="center" wrapText="1"/>
      <protection/>
    </xf>
    <xf numFmtId="180" fontId="8" fillId="4" borderId="21" xfId="0" applyNumberFormat="1" applyFont="1" applyFill="1" applyBorder="1" applyAlignment="1" applyProtection="1">
      <alignment horizontal="right" vertical="center" wrapText="1"/>
      <protection/>
    </xf>
    <xf numFmtId="180" fontId="25" fillId="0" borderId="10" xfId="0" applyNumberFormat="1" applyFont="1" applyFill="1" applyBorder="1" applyAlignment="1" applyProtection="1">
      <alignment horizontal="right" vertical="center" wrapText="1"/>
      <protection/>
    </xf>
    <xf numFmtId="180" fontId="25" fillId="24" borderId="10" xfId="52" applyNumberFormat="1" applyFont="1" applyFill="1" applyBorder="1" applyAlignment="1" applyProtection="1">
      <alignment horizontal="right" vertical="center" wrapText="1"/>
      <protection/>
    </xf>
    <xf numFmtId="180" fontId="25" fillId="0" borderId="21" xfId="0" applyNumberFormat="1" applyFont="1" applyFill="1" applyBorder="1" applyAlignment="1" applyProtection="1">
      <alignment horizontal="right" vertical="center" wrapText="1"/>
      <protection/>
    </xf>
    <xf numFmtId="180" fontId="25" fillId="0" borderId="10" xfId="52" applyNumberFormat="1" applyFont="1" applyFill="1" applyBorder="1" applyAlignment="1" applyProtection="1">
      <alignment horizontal="right" vertical="center" wrapText="1"/>
      <protection/>
    </xf>
    <xf numFmtId="180" fontId="25" fillId="24" borderId="10" xfId="0" applyNumberFormat="1" applyFont="1" applyFill="1" applyBorder="1" applyAlignment="1" applyProtection="1">
      <alignment horizontal="right" vertical="center" wrapText="1"/>
      <protection/>
    </xf>
    <xf numFmtId="180" fontId="16" fillId="0" borderId="20" xfId="53" applyNumberFormat="1" applyFont="1" applyBorder="1" applyAlignment="1" applyProtection="1">
      <alignment vertical="center" wrapText="1"/>
      <protection/>
    </xf>
    <xf numFmtId="49" fontId="13" fillId="4" borderId="20" xfId="0" applyNumberFormat="1" applyFont="1" applyFill="1" applyBorder="1" applyAlignment="1">
      <alignment vertical="center" wrapText="1"/>
    </xf>
    <xf numFmtId="0" fontId="13" fillId="4" borderId="20" xfId="0" applyFont="1" applyFill="1" applyBorder="1" applyAlignment="1" applyProtection="1">
      <alignment vertical="center" wrapText="1"/>
      <protection/>
    </xf>
    <xf numFmtId="49" fontId="16" fillId="24" borderId="20" xfId="0" applyNumberFormat="1" applyFont="1" applyFill="1" applyBorder="1" applyAlignment="1">
      <alignment vertical="center" wrapText="1"/>
    </xf>
    <xf numFmtId="180" fontId="25" fillId="24" borderId="21" xfId="0" applyNumberFormat="1" applyFont="1" applyFill="1" applyBorder="1" applyAlignment="1" applyProtection="1">
      <alignment horizontal="right" vertical="center" wrapText="1"/>
      <protection/>
    </xf>
    <xf numFmtId="0" fontId="13" fillId="7" borderId="20" xfId="0" applyFont="1" applyFill="1" applyBorder="1" applyAlignment="1" applyProtection="1">
      <alignment vertical="center" wrapText="1"/>
      <protection/>
    </xf>
    <xf numFmtId="0" fontId="15" fillId="7" borderId="10" xfId="0" applyFont="1" applyFill="1" applyBorder="1" applyAlignment="1" applyProtection="1">
      <alignment horizontal="center" vertical="center" wrapText="1"/>
      <protection/>
    </xf>
    <xf numFmtId="180" fontId="8" fillId="7" borderId="10" xfId="0" applyNumberFormat="1" applyFont="1" applyFill="1" applyBorder="1" applyAlignment="1" applyProtection="1">
      <alignment horizontal="right" vertical="center" wrapText="1"/>
      <protection/>
    </xf>
    <xf numFmtId="180" fontId="8" fillId="7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23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vertical="center" wrapText="1"/>
      <protection/>
    </xf>
    <xf numFmtId="0" fontId="15" fillId="3" borderId="16" xfId="0" applyFont="1" applyFill="1" applyBorder="1" applyAlignment="1" applyProtection="1">
      <alignment horizontal="center" vertical="center" wrapText="1"/>
      <protection/>
    </xf>
    <xf numFmtId="180" fontId="11" fillId="3" borderId="16" xfId="0" applyNumberFormat="1" applyFont="1" applyFill="1" applyBorder="1" applyAlignment="1" applyProtection="1">
      <alignment horizontal="right" vertical="center" wrapText="1"/>
      <protection/>
    </xf>
    <xf numFmtId="180" fontId="11" fillId="3" borderId="25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180" fontId="25" fillId="0" borderId="18" xfId="0" applyNumberFormat="1" applyFont="1" applyFill="1" applyBorder="1" applyAlignment="1" applyProtection="1">
      <alignment horizontal="right" vertical="center" wrapText="1"/>
      <protection/>
    </xf>
    <xf numFmtId="180" fontId="25" fillId="0" borderId="18" xfId="52" applyNumberFormat="1" applyFont="1" applyFill="1" applyBorder="1" applyAlignment="1" applyProtection="1">
      <alignment horizontal="right" vertical="center" wrapText="1"/>
      <protection/>
    </xf>
    <xf numFmtId="180" fontId="25" fillId="0" borderId="19" xfId="0" applyNumberFormat="1" applyFont="1" applyFill="1" applyBorder="1" applyAlignment="1" applyProtection="1">
      <alignment horizontal="right" vertical="center" wrapText="1"/>
      <protection/>
    </xf>
    <xf numFmtId="180" fontId="8" fillId="25" borderId="10" xfId="52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Fill="1" applyBorder="1" applyAlignment="1">
      <alignment horizontal="left" vertical="center" wrapText="1"/>
    </xf>
    <xf numFmtId="180" fontId="8" fillId="24" borderId="10" xfId="0" applyNumberFormat="1" applyFont="1" applyFill="1" applyBorder="1" applyAlignment="1" applyProtection="1">
      <alignment horizontal="right" vertical="center" wrapText="1"/>
      <protection/>
    </xf>
    <xf numFmtId="49" fontId="16" fillId="0" borderId="20" xfId="0" applyNumberFormat="1" applyFont="1" applyFill="1" applyBorder="1" applyAlignment="1">
      <alignment horizontal="left" vertical="center" wrapText="1"/>
    </xf>
    <xf numFmtId="49" fontId="16" fillId="24" borderId="20" xfId="0" applyNumberFormat="1" applyFont="1" applyFill="1" applyBorder="1" applyAlignment="1" applyProtection="1">
      <alignment horizontal="left" vertical="center" wrapText="1"/>
      <protection/>
    </xf>
    <xf numFmtId="49" fontId="13" fillId="25" borderId="20" xfId="0" applyNumberFormat="1" applyFont="1" applyFill="1" applyBorder="1" applyAlignment="1" applyProtection="1">
      <alignment horizontal="left" vertical="center" wrapText="1"/>
      <protection/>
    </xf>
    <xf numFmtId="0" fontId="16" fillId="24" borderId="20" xfId="0" applyFont="1" applyFill="1" applyBorder="1" applyAlignment="1">
      <alignment vertical="center" wrapText="1"/>
    </xf>
    <xf numFmtId="0" fontId="13" fillId="7" borderId="20" xfId="0" applyFont="1" applyFill="1" applyBorder="1" applyAlignment="1">
      <alignment vertical="center" wrapText="1"/>
    </xf>
    <xf numFmtId="49" fontId="13" fillId="3" borderId="20" xfId="0" applyNumberFormat="1" applyFont="1" applyFill="1" applyBorder="1" applyAlignment="1" applyProtection="1">
      <alignment horizontal="left" vertical="center" wrapText="1"/>
      <protection/>
    </xf>
    <xf numFmtId="0" fontId="15" fillId="3" borderId="10" xfId="0" applyFont="1" applyFill="1" applyBorder="1" applyAlignment="1" applyProtection="1">
      <alignment horizontal="center" vertical="center" wrapText="1"/>
      <protection/>
    </xf>
    <xf numFmtId="180" fontId="11" fillId="3" borderId="10" xfId="0" applyNumberFormat="1" applyFont="1" applyFill="1" applyBorder="1" applyAlignment="1" applyProtection="1">
      <alignment horizontal="right" vertical="center" wrapText="1"/>
      <protection/>
    </xf>
    <xf numFmtId="180" fontId="11" fillId="3" borderId="21" xfId="0" applyNumberFormat="1" applyFont="1" applyFill="1" applyBorder="1" applyAlignment="1" applyProtection="1">
      <alignment horizontal="right" vertical="center" wrapText="1"/>
      <protection/>
    </xf>
    <xf numFmtId="0" fontId="13" fillId="5" borderId="24" xfId="0" applyFont="1" applyFill="1" applyBorder="1" applyAlignment="1" applyProtection="1">
      <alignment horizontal="center" vertical="center" wrapText="1"/>
      <protection/>
    </xf>
    <xf numFmtId="0" fontId="15" fillId="5" borderId="16" xfId="0" applyFont="1" applyFill="1" applyBorder="1" applyAlignment="1" applyProtection="1">
      <alignment horizontal="center" vertical="center" wrapText="1"/>
      <protection/>
    </xf>
    <xf numFmtId="180" fontId="11" fillId="5" borderId="16" xfId="0" applyNumberFormat="1" applyFont="1" applyFill="1" applyBorder="1" applyAlignment="1" applyProtection="1">
      <alignment horizontal="right" vertical="center" wrapText="1"/>
      <protection/>
    </xf>
    <xf numFmtId="180" fontId="11" fillId="5" borderId="25" xfId="0" applyNumberFormat="1" applyFont="1" applyFill="1" applyBorder="1" applyAlignment="1" applyProtection="1">
      <alignment horizontal="right" vertical="center" wrapText="1"/>
      <protection/>
    </xf>
    <xf numFmtId="180" fontId="14" fillId="0" borderId="0" xfId="0" applyNumberFormat="1" applyFont="1" applyFill="1" applyBorder="1" applyAlignment="1" applyProtection="1">
      <alignment vertical="center" wrapText="1"/>
      <protection/>
    </xf>
    <xf numFmtId="187" fontId="13" fillId="0" borderId="22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4" fillId="0" borderId="28" xfId="0" applyNumberFormat="1" applyFont="1" applyBorder="1" applyAlignment="1" applyProtection="1">
      <alignment horizontal="center" vertical="center" textRotation="90" wrapText="1"/>
      <protection/>
    </xf>
    <xf numFmtId="49" fontId="14" fillId="0" borderId="29" xfId="0" applyNumberFormat="1" applyFont="1" applyBorder="1" applyAlignment="1" applyProtection="1">
      <alignment horizontal="center" vertical="center" textRotation="90" wrapText="1"/>
      <protection/>
    </xf>
    <xf numFmtId="49" fontId="13" fillId="0" borderId="30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30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31" xfId="0" applyNumberFormat="1" applyFont="1" applyFill="1" applyBorder="1" applyAlignment="1">
      <alignment horizontal="center" vertical="center" wrapText="1"/>
    </xf>
    <xf numFmtId="187" fontId="13" fillId="0" borderId="22" xfId="0" applyNumberFormat="1" applyFont="1" applyFill="1" applyBorder="1" applyAlignment="1">
      <alignment horizontal="center" vertical="center" wrapText="1"/>
    </xf>
    <xf numFmtId="187" fontId="13" fillId="0" borderId="30" xfId="0" applyNumberFormat="1" applyFont="1" applyBorder="1" applyAlignment="1">
      <alignment horizontal="center" vertical="center" wrapText="1"/>
    </xf>
    <xf numFmtId="187" fontId="13" fillId="0" borderId="32" xfId="0" applyNumberFormat="1" applyFont="1" applyBorder="1" applyAlignment="1">
      <alignment horizontal="center" vertical="center" wrapText="1"/>
    </xf>
    <xf numFmtId="187" fontId="13" fillId="0" borderId="25" xfId="0" applyNumberFormat="1" applyFont="1" applyBorder="1" applyAlignment="1">
      <alignment horizontal="center" vertical="center" wrapText="1"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8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30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87" fontId="13" fillId="0" borderId="33" xfId="0" applyNumberFormat="1" applyFont="1" applyFill="1" applyBorder="1" applyAlignment="1">
      <alignment horizontal="center" vertical="center" wrapText="1"/>
    </xf>
    <xf numFmtId="187" fontId="13" fillId="0" borderId="34" xfId="0" applyNumberFormat="1" applyFont="1" applyBorder="1" applyAlignment="1">
      <alignment horizontal="center" vertical="center" wrapText="1"/>
    </xf>
    <xf numFmtId="187" fontId="13" fillId="0" borderId="35" xfId="0" applyNumberFormat="1" applyFont="1" applyFill="1" applyBorder="1" applyAlignment="1">
      <alignment horizontal="center" vertical="center" wrapText="1"/>
    </xf>
    <xf numFmtId="187" fontId="13" fillId="0" borderId="3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30" xfId="0" applyNumberFormat="1" applyFont="1" applyBorder="1" applyAlignment="1" applyProtection="1">
      <alignment horizontal="center" vertical="center" textRotation="90" wrapText="1"/>
      <protection/>
    </xf>
    <xf numFmtId="49" fontId="13" fillId="0" borderId="16" xfId="0" applyNumberFormat="1" applyFont="1" applyBorder="1" applyAlignment="1" applyProtection="1">
      <alignment horizontal="center" vertical="center" textRotation="90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187" fontId="6" fillId="0" borderId="30" xfId="0" applyNumberFormat="1" applyFont="1" applyFill="1" applyBorder="1" applyAlignment="1">
      <alignment horizontal="center" vertical="center" wrapText="1"/>
    </xf>
    <xf numFmtId="187" fontId="6" fillId="0" borderId="16" xfId="0" applyNumberFormat="1" applyFont="1" applyFill="1" applyBorder="1" applyAlignment="1">
      <alignment horizontal="center" vertical="center" wrapText="1"/>
    </xf>
    <xf numFmtId="187" fontId="6" fillId="0" borderId="31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 wrapText="1"/>
    </xf>
    <xf numFmtId="187" fontId="6" fillId="0" borderId="30" xfId="0" applyNumberFormat="1" applyFont="1" applyBorder="1" applyAlignment="1">
      <alignment horizontal="center" vertical="center" wrapText="1"/>
    </xf>
    <xf numFmtId="187" fontId="6" fillId="0" borderId="32" xfId="0" applyNumberFormat="1" applyFont="1" applyBorder="1" applyAlignment="1">
      <alignment horizontal="center" vertical="center" wrapText="1"/>
    </xf>
    <xf numFmtId="187" fontId="6" fillId="0" borderId="25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7" fontId="13" fillId="0" borderId="34" xfId="0" applyNumberFormat="1" applyFont="1" applyFill="1" applyBorder="1" applyAlignment="1">
      <alignment horizontal="center" vertical="center" wrapText="1"/>
    </xf>
    <xf numFmtId="187" fontId="13" fillId="0" borderId="25" xfId="0" applyNumberFormat="1" applyFont="1" applyFill="1" applyBorder="1" applyAlignment="1">
      <alignment horizontal="center" vertical="center" wrapText="1"/>
    </xf>
    <xf numFmtId="187" fontId="13" fillId="22" borderId="35" xfId="0" applyNumberFormat="1" applyFont="1" applyFill="1" applyBorder="1" applyAlignment="1">
      <alignment horizontal="center" vertical="center" wrapText="1"/>
    </xf>
    <xf numFmtId="187" fontId="13" fillId="22" borderId="36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theme="9" tint="0.5999600291252136"/>
      </font>
    </dxf>
    <dxf>
      <font>
        <color rgb="FF7030A0"/>
      </font>
    </dxf>
    <dxf>
      <font>
        <color theme="9" tint="0.5999600291252136"/>
      </font>
    </dxf>
    <dxf>
      <font>
        <color rgb="FFFFFF00"/>
      </font>
    </dxf>
    <dxf>
      <font>
        <color theme="0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6%20&#1088;&#1110;&#1082;\&#1056;&#1072;&#1073;&#1086;&#1090;&#1072;%20&#1082;&#1072;&#1078;&#1076;&#1099;&#1081;%20&#1076;&#1077;&#1085;&#1100;\&#1042;&#1080;&#1082;(2016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грудень(п)(2)"/>
      <sheetName val="січень-грудень(п)"/>
      <sheetName val="січень-грудень"/>
      <sheetName val="грудень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2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  <sheetName val="січень-грудень (2)"/>
    </sheetNames>
    <sheetDataSet>
      <sheetData sheetId="3">
        <row r="8">
          <cell r="C8">
            <v>244441.68</v>
          </cell>
        </row>
        <row r="9">
          <cell r="C9">
            <v>936.6</v>
          </cell>
        </row>
        <row r="11">
          <cell r="C11">
            <v>493.9</v>
          </cell>
        </row>
        <row r="12">
          <cell r="C12">
            <v>587.6</v>
          </cell>
        </row>
        <row r="13">
          <cell r="C13">
            <v>651.4</v>
          </cell>
        </row>
        <row r="17">
          <cell r="C17">
            <v>-5</v>
          </cell>
        </row>
        <row r="25">
          <cell r="C25">
            <v>49674.81958</v>
          </cell>
        </row>
        <row r="26">
          <cell r="C26">
            <v>125287.6988</v>
          </cell>
        </row>
        <row r="27">
          <cell r="C27">
            <v>1816.9528899999996</v>
          </cell>
        </row>
        <row r="28">
          <cell r="C28">
            <v>1447.99366</v>
          </cell>
        </row>
        <row r="31">
          <cell r="C31">
            <v>4206.9</v>
          </cell>
        </row>
        <row r="32">
          <cell r="C32">
            <v>78.5</v>
          </cell>
        </row>
        <row r="33">
          <cell r="C33">
            <v>5846.7</v>
          </cell>
        </row>
        <row r="35">
          <cell r="C35">
            <v>0.7</v>
          </cell>
        </row>
        <row r="39">
          <cell r="C39">
            <v>815.1</v>
          </cell>
        </row>
        <row r="41">
          <cell r="C41">
            <v>3.2</v>
          </cell>
        </row>
        <row r="42">
          <cell r="C42">
            <v>948</v>
          </cell>
        </row>
        <row r="44">
          <cell r="C44">
            <v>12369.6</v>
          </cell>
        </row>
        <row r="46">
          <cell r="C46">
            <v>4533.5</v>
          </cell>
        </row>
        <row r="47">
          <cell r="C47">
            <v>671.7</v>
          </cell>
        </row>
        <row r="49">
          <cell r="C49">
            <v>169</v>
          </cell>
        </row>
        <row r="50">
          <cell r="C50">
            <v>52.9</v>
          </cell>
        </row>
        <row r="51">
          <cell r="C51">
            <v>1</v>
          </cell>
        </row>
      </sheetData>
      <sheetData sheetId="4">
        <row r="8">
          <cell r="C8">
            <v>292369.1</v>
          </cell>
          <cell r="D8">
            <v>305966.907798</v>
          </cell>
        </row>
        <row r="10">
          <cell r="C10">
            <v>41513.1</v>
          </cell>
          <cell r="D10">
            <v>44064.14314000001</v>
          </cell>
        </row>
        <row r="11">
          <cell r="C11">
            <v>867.2</v>
          </cell>
          <cell r="D11">
            <v>2825.82786</v>
          </cell>
        </row>
        <row r="13">
          <cell r="D13">
            <v>431.40684999999996</v>
          </cell>
        </row>
        <row r="14">
          <cell r="C14">
            <v>532.7</v>
          </cell>
          <cell r="D14">
            <v>550.9139300000002</v>
          </cell>
        </row>
        <row r="15">
          <cell r="C15">
            <v>390.6</v>
          </cell>
          <cell r="D15">
            <v>456.2934</v>
          </cell>
        </row>
        <row r="18">
          <cell r="C18">
            <v>103580</v>
          </cell>
          <cell r="D18">
            <v>113059.12292</v>
          </cell>
        </row>
        <row r="19">
          <cell r="D19">
            <v>0.452</v>
          </cell>
        </row>
        <row r="22">
          <cell r="C22">
            <v>623.6</v>
          </cell>
          <cell r="D22">
            <v>634.26918</v>
          </cell>
        </row>
        <row r="23">
          <cell r="C23">
            <v>346.9</v>
          </cell>
          <cell r="D23">
            <v>348.56673</v>
          </cell>
        </row>
        <row r="24">
          <cell r="C24">
            <v>24.8</v>
          </cell>
          <cell r="D24">
            <v>24.844440000000002</v>
          </cell>
        </row>
        <row r="25">
          <cell r="C25">
            <v>10834.4</v>
          </cell>
          <cell r="D25">
            <v>11370.66132</v>
          </cell>
        </row>
        <row r="27">
          <cell r="C27">
            <v>72570.2</v>
          </cell>
          <cell r="D27">
            <v>62876.33961</v>
          </cell>
        </row>
        <row r="28">
          <cell r="D28">
            <v>174010.51879999996</v>
          </cell>
        </row>
        <row r="29">
          <cell r="C29">
            <v>3843.3</v>
          </cell>
          <cell r="D29">
            <v>1687.5708300000001</v>
          </cell>
        </row>
        <row r="30">
          <cell r="D30">
            <v>1819.88601</v>
          </cell>
        </row>
        <row r="31">
          <cell r="C31">
            <v>7499</v>
          </cell>
          <cell r="D31">
            <v>7636.005099999999</v>
          </cell>
        </row>
        <row r="32">
          <cell r="C32">
            <v>1313.4</v>
          </cell>
          <cell r="D32">
            <v>1359.2559400000002</v>
          </cell>
        </row>
        <row r="33">
          <cell r="C33">
            <v>4256.5</v>
          </cell>
          <cell r="D33">
            <v>3848.557950000001</v>
          </cell>
        </row>
        <row r="34">
          <cell r="C34">
            <v>96</v>
          </cell>
          <cell r="D34">
            <v>96.71901</v>
          </cell>
        </row>
        <row r="35">
          <cell r="D35">
            <v>-411.1248</v>
          </cell>
        </row>
        <row r="36">
          <cell r="C36">
            <v>239016.6</v>
          </cell>
          <cell r="D36">
            <v>241994.23952</v>
          </cell>
        </row>
        <row r="37">
          <cell r="C37">
            <v>291.1</v>
          </cell>
          <cell r="D37">
            <v>230.79834000000002</v>
          </cell>
        </row>
        <row r="42">
          <cell r="C42">
            <v>450.6</v>
          </cell>
          <cell r="D42">
            <v>450.57651</v>
          </cell>
        </row>
        <row r="44">
          <cell r="C44">
            <v>3.8</v>
          </cell>
          <cell r="D44">
            <v>21.302999999999997</v>
          </cell>
        </row>
        <row r="45">
          <cell r="C45">
            <v>1016.8</v>
          </cell>
          <cell r="D45">
            <v>1713.4553999999998</v>
          </cell>
        </row>
        <row r="47">
          <cell r="C47">
            <v>19008.9</v>
          </cell>
          <cell r="D47">
            <v>19663.55497</v>
          </cell>
        </row>
        <row r="48">
          <cell r="C48">
            <v>3046.3</v>
          </cell>
          <cell r="D48">
            <v>3246.0050600000004</v>
          </cell>
        </row>
        <row r="49">
          <cell r="C49">
            <v>3867.5</v>
          </cell>
          <cell r="D49">
            <v>4013.2694600000004</v>
          </cell>
        </row>
        <row r="50">
          <cell r="C50">
            <v>411.1</v>
          </cell>
          <cell r="D50">
            <v>724.8661000000001</v>
          </cell>
        </row>
        <row r="52">
          <cell r="C52">
            <v>310.5</v>
          </cell>
          <cell r="D52">
            <v>310.46797</v>
          </cell>
        </row>
        <row r="53">
          <cell r="D53">
            <v>2.88985</v>
          </cell>
        </row>
      </sheetData>
      <sheetData sheetId="7">
        <row r="8">
          <cell r="C8">
            <v>216438.4</v>
          </cell>
        </row>
        <row r="9">
          <cell r="C9">
            <v>852.6</v>
          </cell>
        </row>
        <row r="11">
          <cell r="C11">
            <v>474.4</v>
          </cell>
        </row>
        <row r="12">
          <cell r="C12">
            <v>564.4</v>
          </cell>
        </row>
        <row r="13">
          <cell r="C13">
            <v>647.3</v>
          </cell>
        </row>
        <row r="17">
          <cell r="C17">
            <v>-5</v>
          </cell>
        </row>
        <row r="25">
          <cell r="C25">
            <v>45572.26211</v>
          </cell>
        </row>
        <row r="26">
          <cell r="C26">
            <v>114613.94721</v>
          </cell>
        </row>
        <row r="27">
          <cell r="C27">
            <v>1686.7608999999998</v>
          </cell>
        </row>
        <row r="28">
          <cell r="C28">
            <v>1289.4016800000002</v>
          </cell>
        </row>
        <row r="31">
          <cell r="C31">
            <v>4206.9</v>
          </cell>
        </row>
        <row r="32">
          <cell r="C32">
            <v>75.4</v>
          </cell>
        </row>
        <row r="33">
          <cell r="C33">
            <v>5268</v>
          </cell>
        </row>
        <row r="35">
          <cell r="C35">
            <v>0.7</v>
          </cell>
        </row>
        <row r="39">
          <cell r="C39">
            <v>805.1</v>
          </cell>
        </row>
        <row r="41">
          <cell r="C41">
            <v>2.3</v>
          </cell>
        </row>
        <row r="42">
          <cell r="C42">
            <v>823.3</v>
          </cell>
        </row>
        <row r="44">
          <cell r="C44">
            <v>11635.4</v>
          </cell>
        </row>
        <row r="46">
          <cell r="C46">
            <v>3986.9</v>
          </cell>
        </row>
        <row r="47">
          <cell r="C47">
            <v>596.8</v>
          </cell>
        </row>
        <row r="49">
          <cell r="C49">
            <v>164.4</v>
          </cell>
        </row>
        <row r="50">
          <cell r="C50">
            <v>41.3</v>
          </cell>
        </row>
      </sheetData>
      <sheetData sheetId="8">
        <row r="8">
          <cell r="C8">
            <v>273760</v>
          </cell>
          <cell r="D8">
            <v>248940.3</v>
          </cell>
          <cell r="E8">
            <v>268869.511808</v>
          </cell>
        </row>
        <row r="10">
          <cell r="D10">
            <v>37142.49999999999</v>
          </cell>
          <cell r="E10">
            <v>41174.410910000006</v>
          </cell>
        </row>
        <row r="11">
          <cell r="D11">
            <v>811.1999999999999</v>
          </cell>
          <cell r="E11">
            <v>2653.4725399999998</v>
          </cell>
        </row>
        <row r="13">
          <cell r="E13">
            <v>373.90684999999996</v>
          </cell>
        </row>
        <row r="14">
          <cell r="D14">
            <v>380.70000000000005</v>
          </cell>
          <cell r="E14">
            <v>548.7824600000001</v>
          </cell>
        </row>
        <row r="15">
          <cell r="D15">
            <v>353.59999999999997</v>
          </cell>
          <cell r="E15">
            <v>455.97555</v>
          </cell>
        </row>
        <row r="18">
          <cell r="C18">
            <v>103580</v>
          </cell>
          <cell r="D18">
            <v>97500</v>
          </cell>
          <cell r="E18">
            <v>100458.26298999999</v>
          </cell>
        </row>
        <row r="19">
          <cell r="E19">
            <v>0.452</v>
          </cell>
        </row>
        <row r="22">
          <cell r="D22">
            <v>644</v>
          </cell>
          <cell r="E22">
            <v>638.90108</v>
          </cell>
        </row>
        <row r="23">
          <cell r="D23">
            <v>321</v>
          </cell>
          <cell r="E23">
            <v>345.55165</v>
          </cell>
        </row>
        <row r="24">
          <cell r="E24">
            <v>24.844440000000002</v>
          </cell>
        </row>
        <row r="25">
          <cell r="D25">
            <v>10810.9</v>
          </cell>
          <cell r="E25">
            <v>10683.60232</v>
          </cell>
        </row>
        <row r="27">
          <cell r="D27">
            <v>57100</v>
          </cell>
          <cell r="E27">
            <v>57376.6785</v>
          </cell>
        </row>
        <row r="28">
          <cell r="D28">
            <v>138750</v>
          </cell>
          <cell r="E28">
            <v>156536.70117999997</v>
          </cell>
        </row>
        <row r="29">
          <cell r="D29">
            <v>2023.3</v>
          </cell>
          <cell r="E29">
            <v>1540.5654800000002</v>
          </cell>
        </row>
        <row r="30">
          <cell r="D30">
            <v>1530</v>
          </cell>
          <cell r="E30">
            <v>1668.95041</v>
          </cell>
        </row>
        <row r="31">
          <cell r="D31">
            <v>8543</v>
          </cell>
          <cell r="E31">
            <v>7444.505099999999</v>
          </cell>
        </row>
        <row r="32">
          <cell r="D32">
            <v>1138.6</v>
          </cell>
          <cell r="E32">
            <v>1307.1719400000002</v>
          </cell>
        </row>
        <row r="33">
          <cell r="D33">
            <v>4093</v>
          </cell>
          <cell r="E33">
            <v>3848.557950000001</v>
          </cell>
        </row>
        <row r="34">
          <cell r="D34">
            <v>79.39999999999999</v>
          </cell>
          <cell r="E34">
            <v>95.36901</v>
          </cell>
        </row>
        <row r="35">
          <cell r="E35">
            <v>-372.15017</v>
          </cell>
        </row>
        <row r="36">
          <cell r="D36">
            <v>191295.8</v>
          </cell>
          <cell r="E36">
            <v>231796.33944</v>
          </cell>
        </row>
        <row r="37">
          <cell r="E37">
            <v>226.99174000000002</v>
          </cell>
        </row>
        <row r="38">
          <cell r="D38">
            <v>282.1</v>
          </cell>
        </row>
        <row r="42">
          <cell r="D42">
            <v>441.2</v>
          </cell>
          <cell r="E42">
            <v>449.77651</v>
          </cell>
        </row>
        <row r="44">
          <cell r="D44">
            <v>3</v>
          </cell>
          <cell r="E44">
            <v>12.303799999999999</v>
          </cell>
        </row>
        <row r="45">
          <cell r="D45">
            <v>734.4000000000001</v>
          </cell>
          <cell r="E45">
            <v>963.77932</v>
          </cell>
        </row>
        <row r="46">
          <cell r="C46">
            <v>21118.7</v>
          </cell>
          <cell r="D46">
            <v>17589.1</v>
          </cell>
          <cell r="E46">
            <v>18455.58636</v>
          </cell>
        </row>
        <row r="48">
          <cell r="D48">
            <v>4070</v>
          </cell>
          <cell r="E48">
            <v>2929.9850400000005</v>
          </cell>
        </row>
        <row r="49">
          <cell r="D49">
            <v>3171.4</v>
          </cell>
          <cell r="E49">
            <v>3652.3332100000002</v>
          </cell>
        </row>
        <row r="50">
          <cell r="D50">
            <v>205.20000000000002</v>
          </cell>
          <cell r="E50">
            <v>225.33142999999998</v>
          </cell>
        </row>
        <row r="52">
          <cell r="D52">
            <v>284</v>
          </cell>
          <cell r="E52">
            <v>310.46797</v>
          </cell>
        </row>
        <row r="53">
          <cell r="E53">
            <v>1.0194</v>
          </cell>
        </row>
      </sheetData>
      <sheetData sheetId="16">
        <row r="10">
          <cell r="C10">
            <v>37613.1</v>
          </cell>
        </row>
        <row r="14">
          <cell r="C14">
            <v>437.2</v>
          </cell>
        </row>
        <row r="15">
          <cell r="C15">
            <v>375.6</v>
          </cell>
        </row>
        <row r="22">
          <cell r="C22">
            <v>644</v>
          </cell>
        </row>
        <row r="23">
          <cell r="C23">
            <v>321</v>
          </cell>
        </row>
        <row r="25">
          <cell r="C25">
            <v>11010.9</v>
          </cell>
        </row>
        <row r="31">
          <cell r="C31">
            <v>8543</v>
          </cell>
        </row>
        <row r="32">
          <cell r="C32">
            <v>1138.6</v>
          </cell>
        </row>
        <row r="36">
          <cell r="C36">
            <v>200605</v>
          </cell>
        </row>
        <row r="37">
          <cell r="C37">
            <v>291.1</v>
          </cell>
        </row>
        <row r="49">
          <cell r="C49">
            <v>4257.8</v>
          </cell>
        </row>
        <row r="52">
          <cell r="C52">
            <v>284</v>
          </cell>
        </row>
      </sheetData>
      <sheetData sheetId="28">
        <row r="11">
          <cell r="C11">
            <v>867.2</v>
          </cell>
        </row>
        <row r="26">
          <cell r="C26">
            <v>72570.2</v>
          </cell>
        </row>
        <row r="27">
          <cell r="C27">
            <v>147175.1</v>
          </cell>
        </row>
        <row r="28">
          <cell r="C28">
            <v>3843.3</v>
          </cell>
        </row>
        <row r="29">
          <cell r="C29">
            <v>2486.8</v>
          </cell>
        </row>
        <row r="30">
          <cell r="C30">
            <v>7982</v>
          </cell>
        </row>
        <row r="32">
          <cell r="C32">
            <v>9298</v>
          </cell>
        </row>
        <row r="33">
          <cell r="C33">
            <v>99.2</v>
          </cell>
        </row>
        <row r="41">
          <cell r="C41">
            <v>485.6</v>
          </cell>
        </row>
        <row r="43">
          <cell r="C43">
            <v>3.8</v>
          </cell>
        </row>
        <row r="44">
          <cell r="C44">
            <v>1177</v>
          </cell>
        </row>
        <row r="47">
          <cell r="C47">
            <v>4446.3</v>
          </cell>
        </row>
        <row r="50">
          <cell r="C50">
            <v>244.5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-березень(п)"/>
      <sheetName val="січень-березень"/>
      <sheetName val="березень"/>
      <sheetName val="січень-лютий(п) (2)"/>
      <sheetName val="січень-лютий"/>
      <sheetName val="лютий "/>
      <sheetName val="січень (п) (2)"/>
      <sheetName val="січень (п)"/>
      <sheetName val="січень"/>
      <sheetName val="Лист 3"/>
      <sheetName val="Лист 2"/>
      <sheetName val="Лист 1"/>
      <sheetName val="мобілізовано"/>
      <sheetName val="Лист б"/>
      <sheetName val="Лист л"/>
      <sheetName val="Лист с "/>
    </sheetNames>
    <sheetDataSet>
      <sheetData sheetId="3">
        <row r="8">
          <cell r="C8">
            <v>40304.593678000005</v>
          </cell>
        </row>
        <row r="10">
          <cell r="C10">
            <v>7374.059969999999</v>
          </cell>
        </row>
        <row r="11">
          <cell r="C11">
            <v>1031.766</v>
          </cell>
        </row>
        <row r="13">
          <cell r="C13">
            <v>69.89</v>
          </cell>
        </row>
        <row r="14">
          <cell r="C14">
            <v>154.46200000000002</v>
          </cell>
        </row>
        <row r="15">
          <cell r="C15">
            <v>146.16199</v>
          </cell>
        </row>
        <row r="17">
          <cell r="C17">
            <v>5988.33468</v>
          </cell>
        </row>
        <row r="21">
          <cell r="C21">
            <v>190.48138</v>
          </cell>
        </row>
        <row r="22">
          <cell r="C22">
            <v>0.3</v>
          </cell>
        </row>
        <row r="23">
          <cell r="C23">
            <v>2.166</v>
          </cell>
        </row>
        <row r="24">
          <cell r="C24">
            <v>236.40929</v>
          </cell>
        </row>
        <row r="26">
          <cell r="C26">
            <v>8877.21976</v>
          </cell>
        </row>
        <row r="27">
          <cell r="C27">
            <v>23822.64375</v>
          </cell>
        </row>
        <row r="28">
          <cell r="C28">
            <v>173.73435</v>
          </cell>
        </row>
        <row r="29">
          <cell r="C29">
            <v>324.79876</v>
          </cell>
        </row>
        <row r="31">
          <cell r="C31">
            <v>2.084</v>
          </cell>
        </row>
        <row r="32">
          <cell r="C32">
            <v>1141.44588</v>
          </cell>
        </row>
        <row r="33">
          <cell r="C33">
            <v>13.499860000000002</v>
          </cell>
        </row>
        <row r="34">
          <cell r="C34">
            <v>163.64477</v>
          </cell>
        </row>
        <row r="35">
          <cell r="C35">
            <v>52494.67744</v>
          </cell>
        </row>
        <row r="37">
          <cell r="C37">
            <v>68.26625</v>
          </cell>
        </row>
        <row r="41">
          <cell r="C41">
            <v>69.098</v>
          </cell>
        </row>
        <row r="43">
          <cell r="C43">
            <v>4.974</v>
          </cell>
        </row>
        <row r="44">
          <cell r="C44">
            <v>91.34521000000001</v>
          </cell>
        </row>
        <row r="46">
          <cell r="C46">
            <v>1953.7483900000002</v>
          </cell>
        </row>
        <row r="47">
          <cell r="C47">
            <v>842.64084</v>
          </cell>
        </row>
        <row r="48">
          <cell r="C48">
            <v>706.19475</v>
          </cell>
        </row>
        <row r="50">
          <cell r="C50">
            <v>10.58859</v>
          </cell>
        </row>
        <row r="51">
          <cell r="C51">
            <v>8</v>
          </cell>
        </row>
        <row r="52">
          <cell r="C52">
            <v>0</v>
          </cell>
        </row>
      </sheetData>
      <sheetData sheetId="4">
        <row r="8">
          <cell r="D8">
            <v>41500</v>
          </cell>
          <cell r="E8">
            <v>55809.511750000005</v>
          </cell>
        </row>
        <row r="10">
          <cell r="D10">
            <v>17180</v>
          </cell>
          <cell r="E10">
            <v>3870.7820300000003</v>
          </cell>
        </row>
        <row r="11">
          <cell r="D11">
            <v>650</v>
          </cell>
          <cell r="E11">
            <v>23.349760000000003</v>
          </cell>
        </row>
        <row r="13">
          <cell r="E13">
            <v>45.138999999999996</v>
          </cell>
        </row>
        <row r="14">
          <cell r="D14">
            <v>120</v>
          </cell>
          <cell r="E14">
            <v>133.69185</v>
          </cell>
        </row>
        <row r="15">
          <cell r="D15">
            <v>118</v>
          </cell>
          <cell r="E15">
            <v>100.23146</v>
          </cell>
        </row>
        <row r="17">
          <cell r="D17">
            <v>16000</v>
          </cell>
          <cell r="E17">
            <v>22961.374170000003</v>
          </cell>
        </row>
        <row r="21">
          <cell r="D21">
            <v>75</v>
          </cell>
          <cell r="E21">
            <v>313.40876999999995</v>
          </cell>
        </row>
        <row r="22">
          <cell r="D22">
            <v>50</v>
          </cell>
          <cell r="E22">
            <v>11.06206</v>
          </cell>
        </row>
        <row r="23">
          <cell r="D23">
            <v>5</v>
          </cell>
          <cell r="E23">
            <v>20.7054</v>
          </cell>
        </row>
        <row r="24">
          <cell r="D24">
            <v>300</v>
          </cell>
          <cell r="E24">
            <v>3416.7064000000005</v>
          </cell>
        </row>
        <row r="26">
          <cell r="D26">
            <v>8900</v>
          </cell>
          <cell r="E26">
            <v>18464.28061</v>
          </cell>
        </row>
        <row r="27">
          <cell r="D27">
            <v>19800</v>
          </cell>
          <cell r="E27">
            <v>38045.82548</v>
          </cell>
        </row>
        <row r="28">
          <cell r="D28">
            <v>160</v>
          </cell>
          <cell r="E28">
            <v>217.81307999999996</v>
          </cell>
        </row>
        <row r="29">
          <cell r="D29">
            <v>330</v>
          </cell>
          <cell r="E29">
            <v>331.25574000000006</v>
          </cell>
        </row>
        <row r="30">
          <cell r="E30">
            <v>325.21894</v>
          </cell>
        </row>
        <row r="31">
          <cell r="E31">
            <v>305.06087999999994</v>
          </cell>
        </row>
        <row r="32">
          <cell r="D32">
            <v>1040</v>
          </cell>
          <cell r="E32">
            <v>1942.7472400000001</v>
          </cell>
        </row>
        <row r="33">
          <cell r="D33">
            <v>12</v>
          </cell>
          <cell r="E33">
            <v>44.599289999999996</v>
          </cell>
        </row>
        <row r="34">
          <cell r="E34">
            <v>-44.209199999999996</v>
          </cell>
        </row>
        <row r="35">
          <cell r="D35">
            <v>37000</v>
          </cell>
          <cell r="E35">
            <v>81559.7066</v>
          </cell>
        </row>
        <row r="37">
          <cell r="D37">
            <v>0</v>
          </cell>
        </row>
        <row r="41">
          <cell r="D41">
            <v>20</v>
          </cell>
          <cell r="E41">
            <v>44.868</v>
          </cell>
        </row>
        <row r="43">
          <cell r="D43">
            <v>2</v>
          </cell>
        </row>
        <row r="44">
          <cell r="D44">
            <v>60</v>
          </cell>
          <cell r="E44">
            <v>106.01076</v>
          </cell>
        </row>
        <row r="46">
          <cell r="D46">
            <v>1823.5</v>
          </cell>
          <cell r="E46">
            <v>2367.3074800000004</v>
          </cell>
        </row>
        <row r="47">
          <cell r="E47">
            <v>50.66964</v>
          </cell>
        </row>
        <row r="48">
          <cell r="D48">
            <v>704.9</v>
          </cell>
          <cell r="E48">
            <v>497.22565</v>
          </cell>
        </row>
        <row r="50">
          <cell r="D50">
            <v>7</v>
          </cell>
          <cell r="E50">
            <v>72.86532000000005</v>
          </cell>
        </row>
        <row r="51">
          <cell r="D51">
            <v>4</v>
          </cell>
          <cell r="E51">
            <v>108.13725</v>
          </cell>
        </row>
        <row r="52">
          <cell r="E52">
            <v>0.45213</v>
          </cell>
        </row>
      </sheetData>
      <sheetData sheetId="7">
        <row r="8">
          <cell r="C8">
            <v>18728.953096</v>
          </cell>
        </row>
        <row r="11">
          <cell r="C11">
            <v>58.739</v>
          </cell>
        </row>
        <row r="13">
          <cell r="C13">
            <v>55.9</v>
          </cell>
        </row>
        <row r="14">
          <cell r="C14">
            <v>24.707899999999995</v>
          </cell>
        </row>
        <row r="15">
          <cell r="C15">
            <v>8.31675</v>
          </cell>
        </row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0.187</v>
          </cell>
        </row>
        <row r="24">
          <cell r="C24">
            <v>0.5</v>
          </cell>
        </row>
        <row r="26">
          <cell r="C26">
            <v>3862.9717800000003</v>
          </cell>
        </row>
        <row r="27">
          <cell r="C27">
            <v>9828.464219999998</v>
          </cell>
        </row>
        <row r="28">
          <cell r="C28">
            <v>60.797540000000005</v>
          </cell>
        </row>
        <row r="29">
          <cell r="C29">
            <v>139.58915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43</v>
          </cell>
        </row>
        <row r="33">
          <cell r="C33">
            <v>7.6725900000000005</v>
          </cell>
        </row>
        <row r="34">
          <cell r="C34">
            <v>154.45369</v>
          </cell>
        </row>
        <row r="35">
          <cell r="C35">
            <v>0</v>
          </cell>
        </row>
        <row r="37">
          <cell r="C37">
            <v>0</v>
          </cell>
        </row>
        <row r="41">
          <cell r="C41">
            <v>26</v>
          </cell>
        </row>
        <row r="43">
          <cell r="C43">
            <v>2.987</v>
          </cell>
        </row>
        <row r="44">
          <cell r="C44">
            <v>41.75185</v>
          </cell>
        </row>
        <row r="46">
          <cell r="C46">
            <v>755.54921</v>
          </cell>
        </row>
        <row r="47">
          <cell r="C47">
            <v>601.20991</v>
          </cell>
        </row>
        <row r="48">
          <cell r="C48">
            <v>61.527440000000006</v>
          </cell>
        </row>
        <row r="50">
          <cell r="C50">
            <v>5.81054</v>
          </cell>
        </row>
        <row r="51">
          <cell r="C51">
            <v>4</v>
          </cell>
        </row>
      </sheetData>
      <sheetData sheetId="8">
        <row r="8">
          <cell r="C8">
            <v>301276.6</v>
          </cell>
          <cell r="D8">
            <v>20600</v>
          </cell>
          <cell r="E8">
            <v>24905.027680000003</v>
          </cell>
        </row>
        <row r="10">
          <cell r="C10">
            <v>41024.1</v>
          </cell>
          <cell r="D10">
            <v>240</v>
          </cell>
          <cell r="E10">
            <v>1062.1740000000002</v>
          </cell>
        </row>
        <row r="11">
          <cell r="C11">
            <v>2582.3</v>
          </cell>
          <cell r="E11">
            <v>4.025</v>
          </cell>
        </row>
        <row r="13">
          <cell r="E13">
            <v>14.957769999999998</v>
          </cell>
        </row>
        <row r="14">
          <cell r="C14">
            <v>474.2</v>
          </cell>
          <cell r="D14">
            <v>20</v>
          </cell>
          <cell r="E14">
            <v>16.262880000000003</v>
          </cell>
        </row>
        <row r="15">
          <cell r="C15">
            <v>374.5</v>
          </cell>
          <cell r="D15">
            <v>8</v>
          </cell>
          <cell r="E15">
            <v>1.4602300000000001</v>
          </cell>
        </row>
        <row r="17">
          <cell r="C17">
            <v>109741.9</v>
          </cell>
          <cell r="E17">
            <v>12695.86476</v>
          </cell>
        </row>
        <row r="21">
          <cell r="C21">
            <v>834.3</v>
          </cell>
          <cell r="D21">
            <v>25</v>
          </cell>
          <cell r="E21">
            <v>87.75169</v>
          </cell>
        </row>
        <row r="22">
          <cell r="C22">
            <v>324.6</v>
          </cell>
          <cell r="D22">
            <v>25</v>
          </cell>
          <cell r="E22">
            <v>4.35487</v>
          </cell>
        </row>
        <row r="23">
          <cell r="C23">
            <v>30.1</v>
          </cell>
          <cell r="D23">
            <v>2.5</v>
          </cell>
          <cell r="E23">
            <v>20.7054</v>
          </cell>
        </row>
        <row r="24">
          <cell r="C24">
            <v>12185.4</v>
          </cell>
          <cell r="D24">
            <v>150</v>
          </cell>
          <cell r="E24">
            <v>2638.8854300000003</v>
          </cell>
        </row>
        <row r="26">
          <cell r="C26">
            <v>82196.2</v>
          </cell>
          <cell r="D26">
            <v>3900</v>
          </cell>
          <cell r="E26">
            <v>4452.229369999999</v>
          </cell>
        </row>
        <row r="27">
          <cell r="C27">
            <v>168718.3</v>
          </cell>
          <cell r="D27">
            <v>9800</v>
          </cell>
          <cell r="E27">
            <v>15510.06028</v>
          </cell>
        </row>
        <row r="28">
          <cell r="C28">
            <v>4331</v>
          </cell>
          <cell r="D28">
            <v>60</v>
          </cell>
          <cell r="E28">
            <v>111.85267999999998</v>
          </cell>
        </row>
        <row r="29">
          <cell r="C29">
            <v>2700.8</v>
          </cell>
          <cell r="D29">
            <v>140</v>
          </cell>
          <cell r="E29">
            <v>129.25546</v>
          </cell>
        </row>
        <row r="30">
          <cell r="C30">
            <v>5765</v>
          </cell>
          <cell r="E30">
            <v>112.46</v>
          </cell>
        </row>
        <row r="31">
          <cell r="C31">
            <v>993.8</v>
          </cell>
          <cell r="E31">
            <v>275.89421999999996</v>
          </cell>
        </row>
        <row r="32">
          <cell r="C32">
            <v>10871.7</v>
          </cell>
          <cell r="D32">
            <v>40</v>
          </cell>
          <cell r="E32">
            <v>1056.32624</v>
          </cell>
        </row>
        <row r="33">
          <cell r="C33">
            <v>91.9</v>
          </cell>
          <cell r="D33">
            <v>7</v>
          </cell>
          <cell r="E33">
            <v>25.01172</v>
          </cell>
        </row>
        <row r="34">
          <cell r="E34">
            <v>-21.31793</v>
          </cell>
        </row>
        <row r="35">
          <cell r="C35">
            <v>241875</v>
          </cell>
          <cell r="D35">
            <v>5000</v>
          </cell>
          <cell r="E35">
            <v>28647.86219</v>
          </cell>
        </row>
        <row r="37">
          <cell r="C37">
            <v>271.6</v>
          </cell>
          <cell r="E37">
            <v>34.05969</v>
          </cell>
        </row>
        <row r="41">
          <cell r="C41">
            <v>107.8</v>
          </cell>
          <cell r="D41">
            <v>10</v>
          </cell>
          <cell r="E41">
            <v>0</v>
          </cell>
        </row>
        <row r="43">
          <cell r="C43">
            <v>31</v>
          </cell>
          <cell r="E43">
            <v>0</v>
          </cell>
        </row>
        <row r="44">
          <cell r="C44">
            <v>1185.5</v>
          </cell>
          <cell r="D44">
            <v>10</v>
          </cell>
          <cell r="E44">
            <v>54.9345</v>
          </cell>
        </row>
        <row r="46">
          <cell r="C46">
            <v>34162.7</v>
          </cell>
          <cell r="D46">
            <v>760</v>
          </cell>
          <cell r="E46">
            <v>1032.9418</v>
          </cell>
        </row>
        <row r="47">
          <cell r="C47">
            <v>1737.1</v>
          </cell>
          <cell r="E47">
            <v>35.62564</v>
          </cell>
        </row>
        <row r="48">
          <cell r="C48">
            <v>3729</v>
          </cell>
          <cell r="D48">
            <v>61.9</v>
          </cell>
          <cell r="E48">
            <v>186.00610000000003</v>
          </cell>
        </row>
        <row r="50">
          <cell r="C50">
            <v>314.4</v>
          </cell>
          <cell r="D50">
            <v>2</v>
          </cell>
          <cell r="E50">
            <v>7.58745</v>
          </cell>
        </row>
        <row r="51">
          <cell r="C51">
            <v>287.1</v>
          </cell>
          <cell r="E51">
            <v>0</v>
          </cell>
        </row>
        <row r="52">
          <cell r="E52">
            <v>0.45213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81" t="s">
        <v>68</v>
      </c>
      <c r="C1" s="181"/>
      <c r="D1" s="181"/>
      <c r="E1" s="181"/>
      <c r="F1" s="181"/>
      <c r="G1" s="181"/>
      <c r="H1" s="181"/>
    </row>
    <row r="2" spans="2:8" ht="15.75">
      <c r="B2" s="182"/>
      <c r="C2" s="182"/>
      <c r="D2" s="182"/>
      <c r="E2" s="182"/>
      <c r="F2" s="182"/>
      <c r="G2" s="182"/>
      <c r="H2" s="182"/>
    </row>
    <row r="3" spans="2:8" ht="12.75">
      <c r="B3" s="183"/>
      <c r="C3" s="183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C39">
      <selection activeCell="N48" sqref="N48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125" customWidth="1"/>
    <col min="7" max="9" width="14.57421875" style="125" customWidth="1"/>
    <col min="10" max="10" width="13.421875" style="230" customWidth="1"/>
  </cols>
  <sheetData>
    <row r="1" spans="2:10" ht="113.25" customHeight="1">
      <c r="B1" s="185" t="s">
        <v>195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206"/>
      <c r="I2" s="206"/>
      <c r="J2" s="224" t="s">
        <v>76</v>
      </c>
    </row>
    <row r="3" spans="2:10" ht="51.75" customHeight="1" thickBot="1">
      <c r="B3" s="200" t="s">
        <v>0</v>
      </c>
      <c r="C3" s="202" t="s">
        <v>77</v>
      </c>
      <c r="D3" s="204" t="s">
        <v>142</v>
      </c>
      <c r="E3" s="193" t="s">
        <v>193</v>
      </c>
      <c r="F3" s="195" t="s">
        <v>194</v>
      </c>
      <c r="G3" s="207" t="s">
        <v>124</v>
      </c>
      <c r="H3" s="227" t="s">
        <v>82</v>
      </c>
      <c r="I3" s="228"/>
      <c r="J3" s="225" t="s">
        <v>146</v>
      </c>
    </row>
    <row r="4" spans="2:10" ht="33.75" thickBot="1">
      <c r="B4" s="201"/>
      <c r="C4" s="203"/>
      <c r="D4" s="205"/>
      <c r="E4" s="194"/>
      <c r="F4" s="196"/>
      <c r="G4" s="196"/>
      <c r="H4" s="127" t="s">
        <v>84</v>
      </c>
      <c r="I4" s="127" t="s">
        <v>196</v>
      </c>
      <c r="J4" s="226"/>
    </row>
    <row r="5" spans="2:10" ht="16.5">
      <c r="B5" s="109" t="s">
        <v>86</v>
      </c>
      <c r="C5" s="110"/>
      <c r="D5" s="111"/>
      <c r="E5" s="111"/>
      <c r="F5" s="112"/>
      <c r="G5" s="112"/>
      <c r="H5" s="178"/>
      <c r="I5" s="178"/>
      <c r="J5" s="229"/>
    </row>
    <row r="6" spans="2:10" ht="18.75">
      <c r="B6" s="113" t="s">
        <v>35</v>
      </c>
      <c r="C6" s="114">
        <v>10000000</v>
      </c>
      <c r="D6" s="95">
        <f>D7+D11+D17+D28+D15</f>
        <v>986663.3</v>
      </c>
      <c r="E6" s="95">
        <f>E7+E11+E17+E28+E15</f>
        <v>143240</v>
      </c>
      <c r="F6" s="95">
        <f>F7+F11+F17+F28+F15</f>
        <v>227898.26131</v>
      </c>
      <c r="G6" s="95">
        <f>G7+G11+G17+G28+G15</f>
        <v>142580.639808</v>
      </c>
      <c r="H6" s="96">
        <f>F6/D6*100</f>
        <v>23.09787556808893</v>
      </c>
      <c r="I6" s="96">
        <f>F6/E6*100</f>
        <v>159.1023885157777</v>
      </c>
      <c r="J6" s="104">
        <f>F6/G6*100</f>
        <v>159.83815307385998</v>
      </c>
    </row>
    <row r="7" spans="2:10" ht="33">
      <c r="B7" s="115" t="s">
        <v>36</v>
      </c>
      <c r="C7" s="114">
        <v>11000000</v>
      </c>
      <c r="D7" s="95">
        <f>D8+D9+D10</f>
        <v>344882.99999999994</v>
      </c>
      <c r="E7" s="95">
        <f>E8+E9+E10</f>
        <v>59330</v>
      </c>
      <c r="F7" s="95">
        <f>F8+F9+F10</f>
        <v>59703.643540000005</v>
      </c>
      <c r="G7" s="95">
        <f>G8+G9+G10</f>
        <v>48710.41964800001</v>
      </c>
      <c r="H7" s="96">
        <f aca="true" t="shared" si="0" ref="H7:H44">F7/D7*100</f>
        <v>17.31127470475495</v>
      </c>
      <c r="I7" s="96">
        <f aca="true" t="shared" si="1" ref="I7:I44">F7/E7*100</f>
        <v>100.62977168380247</v>
      </c>
      <c r="J7" s="104">
        <f>F7/G7*100</f>
        <v>122.56852634701406</v>
      </c>
    </row>
    <row r="8" spans="2:10" ht="30.75" customHeight="1">
      <c r="B8" s="116" t="s">
        <v>87</v>
      </c>
      <c r="C8" s="67">
        <v>11010000</v>
      </c>
      <c r="D8" s="54">
        <f>'[2]січень'!$C$8</f>
        <v>301276.6</v>
      </c>
      <c r="E8" s="54">
        <f>'[2]січень-лютий'!$D$8</f>
        <v>41500</v>
      </c>
      <c r="F8" s="57">
        <f>'[2]січень-лютий'!$E$8</f>
        <v>55809.511750000005</v>
      </c>
      <c r="G8" s="57">
        <f>'[2]січень-лютий(п) (2)'!$C$8</f>
        <v>40304.593678000005</v>
      </c>
      <c r="H8" s="96">
        <f t="shared" si="0"/>
        <v>18.524343327692893</v>
      </c>
      <c r="I8" s="96">
        <f t="shared" si="1"/>
        <v>134.48075120481928</v>
      </c>
      <c r="J8" s="102">
        <f>F8/G8*100</f>
        <v>138.46935710572183</v>
      </c>
    </row>
    <row r="9" spans="2:10" ht="38.25" customHeight="1">
      <c r="B9" s="116" t="s">
        <v>88</v>
      </c>
      <c r="C9" s="117" t="s">
        <v>192</v>
      </c>
      <c r="D9" s="54">
        <f>'[2]січень'!$C$11</f>
        <v>2582.3</v>
      </c>
      <c r="E9" s="54">
        <f>'[2]січень-лютий'!$D$11</f>
        <v>650</v>
      </c>
      <c r="F9" s="57">
        <f>'[2]січень-лютий'!$E$11</f>
        <v>23.349760000000003</v>
      </c>
      <c r="G9" s="57">
        <f>'[2]січень-лютий(п) (2)'!$C$11</f>
        <v>1031.766</v>
      </c>
      <c r="H9" s="96">
        <f t="shared" si="0"/>
        <v>0.9042233667660613</v>
      </c>
      <c r="I9" s="96">
        <f t="shared" si="1"/>
        <v>3.5922707692307694</v>
      </c>
      <c r="J9" s="102">
        <f>F9/G9*100</f>
        <v>2.2630867851819114</v>
      </c>
    </row>
    <row r="10" spans="2:10" ht="26.25" customHeight="1">
      <c r="B10" s="116" t="s">
        <v>38</v>
      </c>
      <c r="C10" s="67">
        <v>11020000</v>
      </c>
      <c r="D10" s="54">
        <f>'[2]січень'!$C$10</f>
        <v>41024.1</v>
      </c>
      <c r="E10" s="54">
        <f>'[2]січень-лютий'!$D$10</f>
        <v>17180</v>
      </c>
      <c r="F10" s="57">
        <f>'[2]січень-лютий'!$E$10</f>
        <v>3870.7820300000003</v>
      </c>
      <c r="G10" s="57">
        <f>'[2]січень-лютий(п) (2)'!$C$10</f>
        <v>7374.059969999999</v>
      </c>
      <c r="H10" s="96">
        <f t="shared" si="0"/>
        <v>9.435385614797157</v>
      </c>
      <c r="I10" s="96">
        <f t="shared" si="1"/>
        <v>22.53074522700815</v>
      </c>
      <c r="J10" s="102"/>
    </row>
    <row r="11" spans="2:10" ht="20.25" customHeight="1">
      <c r="B11" s="115" t="s">
        <v>90</v>
      </c>
      <c r="C11" s="114">
        <v>13000000</v>
      </c>
      <c r="D11" s="95">
        <f>D12+D13+D14</f>
        <v>848.7</v>
      </c>
      <c r="E11" s="95">
        <f>E12+E13+E14</f>
        <v>238</v>
      </c>
      <c r="F11" s="95">
        <f>F12+F13+F14</f>
        <v>279.06231</v>
      </c>
      <c r="G11" s="95">
        <f>G12+G13+G14</f>
        <v>370.51399000000004</v>
      </c>
      <c r="H11" s="96">
        <f t="shared" si="0"/>
        <v>32.881148815835985</v>
      </c>
      <c r="I11" s="96">
        <f t="shared" si="1"/>
        <v>117.25307142857145</v>
      </c>
      <c r="J11" s="104">
        <f>F11/G11*100</f>
        <v>75.31761756148533</v>
      </c>
    </row>
    <row r="12" spans="2:10" ht="44.25" customHeight="1">
      <c r="B12" s="116" t="s">
        <v>91</v>
      </c>
      <c r="C12" s="67">
        <v>13010200</v>
      </c>
      <c r="D12" s="54"/>
      <c r="E12" s="54"/>
      <c r="F12" s="57">
        <f>'[2]січень-лютий'!$E$13</f>
        <v>45.138999999999996</v>
      </c>
      <c r="G12" s="57">
        <f>'[2]січень-лютий(п) (2)'!$C$13</f>
        <v>69.89</v>
      </c>
      <c r="H12" s="96"/>
      <c r="I12" s="96"/>
      <c r="J12" s="102">
        <f>F12/G12*100</f>
        <v>64.58577765059378</v>
      </c>
    </row>
    <row r="13" spans="2:10" ht="26.25" customHeight="1">
      <c r="B13" s="116" t="s">
        <v>92</v>
      </c>
      <c r="C13" s="117" t="s">
        <v>93</v>
      </c>
      <c r="D13" s="54">
        <f>'[2]січень'!$C$14</f>
        <v>474.2</v>
      </c>
      <c r="E13" s="54">
        <f>'[2]січень-лютий'!$D$14</f>
        <v>120</v>
      </c>
      <c r="F13" s="57">
        <f>'[2]січень-лютий'!$E$14</f>
        <v>133.69185</v>
      </c>
      <c r="G13" s="57">
        <f>'[2]січень-лютий(п) (2)'!$C$14</f>
        <v>154.46200000000002</v>
      </c>
      <c r="H13" s="96">
        <f t="shared" si="0"/>
        <v>28.193135807676086</v>
      </c>
      <c r="I13" s="96">
        <f t="shared" si="1"/>
        <v>111.40987499999999</v>
      </c>
      <c r="J13" s="102">
        <f>F13/G13*100</f>
        <v>86.5532299206277</v>
      </c>
    </row>
    <row r="14" spans="2:10" ht="27" customHeight="1">
      <c r="B14" s="116" t="s">
        <v>94</v>
      </c>
      <c r="C14" s="67">
        <v>13030000</v>
      </c>
      <c r="D14" s="54">
        <f>'[2]січень'!$C$15</f>
        <v>374.5</v>
      </c>
      <c r="E14" s="54">
        <f>'[2]січень-лютий'!$D$15</f>
        <v>118</v>
      </c>
      <c r="F14" s="57">
        <f>'[2]січень-лютий'!$E$15</f>
        <v>100.23146</v>
      </c>
      <c r="G14" s="57">
        <f>'[2]січень-лютий(п) (2)'!$C$15</f>
        <v>146.16199</v>
      </c>
      <c r="H14" s="96">
        <f t="shared" si="0"/>
        <v>26.76407476635514</v>
      </c>
      <c r="I14" s="96">
        <f t="shared" si="1"/>
        <v>84.94191525423729</v>
      </c>
      <c r="J14" s="102">
        <f>F14/G14*100</f>
        <v>68.5755988954447</v>
      </c>
    </row>
    <row r="15" spans="2:10" ht="39.75" customHeight="1">
      <c r="B15" s="116" t="s">
        <v>95</v>
      </c>
      <c r="C15" s="67">
        <v>14040001</v>
      </c>
      <c r="D15" s="54">
        <f>'[2]січень'!$C$17</f>
        <v>109741.9</v>
      </c>
      <c r="E15" s="54">
        <f>'[2]січень-лютий'!$D$17</f>
        <v>16000</v>
      </c>
      <c r="F15" s="57">
        <f>'[2]січень-лютий'!$E$17</f>
        <v>22961.374170000003</v>
      </c>
      <c r="G15" s="57">
        <f>'[2]січень-лютий(п) (2)'!$C$17</f>
        <v>5988.33468</v>
      </c>
      <c r="H15" s="96">
        <f t="shared" si="0"/>
        <v>20.92306964796491</v>
      </c>
      <c r="I15" s="96">
        <f t="shared" si="1"/>
        <v>143.50858856250002</v>
      </c>
      <c r="J15" s="102">
        <f>F15/G15*100</f>
        <v>383.43505159601403</v>
      </c>
    </row>
    <row r="16" spans="2:10" ht="30" customHeight="1">
      <c r="B16" s="116" t="s">
        <v>96</v>
      </c>
      <c r="C16" s="67">
        <v>16000000</v>
      </c>
      <c r="D16" s="54"/>
      <c r="E16" s="54"/>
      <c r="F16" s="57"/>
      <c r="G16" s="57"/>
      <c r="H16" s="96"/>
      <c r="I16" s="96"/>
      <c r="J16" s="102"/>
    </row>
    <row r="17" spans="2:10" ht="18.75">
      <c r="B17" s="115" t="s">
        <v>97</v>
      </c>
      <c r="C17" s="114">
        <v>18000000</v>
      </c>
      <c r="D17" s="95">
        <f>D18+D24+D25+D26+D27</f>
        <v>530918.1000000001</v>
      </c>
      <c r="E17" s="95">
        <f>E18+E24+E25+E26+E27</f>
        <v>67672</v>
      </c>
      <c r="F17" s="95">
        <f>F18+F24+F25+F26+F27</f>
        <v>144954.18129</v>
      </c>
      <c r="G17" s="95">
        <f>G18+G24+G25+G26+G27</f>
        <v>87443.10524</v>
      </c>
      <c r="H17" s="96">
        <f t="shared" si="0"/>
        <v>27.30255029730574</v>
      </c>
      <c r="I17" s="96">
        <f t="shared" si="1"/>
        <v>214.20111905958152</v>
      </c>
      <c r="J17" s="104">
        <f aca="true" t="shared" si="2" ref="J17:J27">F17/G17*100</f>
        <v>165.76970922081586</v>
      </c>
    </row>
    <row r="18" spans="2:10" ht="18.75">
      <c r="B18" s="118" t="s">
        <v>98</v>
      </c>
      <c r="C18" s="67">
        <v>18010000</v>
      </c>
      <c r="D18" s="54">
        <f>D19+D20+D23</f>
        <v>278079.5</v>
      </c>
      <c r="E18" s="54">
        <f>E19+E20+E23</f>
        <v>29620</v>
      </c>
      <c r="F18" s="54">
        <f>F19+F20+F23</f>
        <v>61451.337360000005</v>
      </c>
      <c r="G18" s="54">
        <f>G19+G20+G23</f>
        <v>33629.83729</v>
      </c>
      <c r="H18" s="96">
        <f t="shared" si="0"/>
        <v>22.098478082706567</v>
      </c>
      <c r="I18" s="96">
        <f t="shared" si="1"/>
        <v>207.46568993923026</v>
      </c>
      <c r="J18" s="104">
        <f t="shared" si="2"/>
        <v>182.72861932125036</v>
      </c>
    </row>
    <row r="19" spans="2:10" ht="22.5">
      <c r="B19" s="118" t="s">
        <v>99</v>
      </c>
      <c r="C19" s="67" t="s">
        <v>100</v>
      </c>
      <c r="D19" s="54">
        <f>'[2]січень'!$C$21+'[2]січень'!$C$22+'[2]січень'!$C$23+'[2]січень'!$C$24</f>
        <v>13374.4</v>
      </c>
      <c r="E19" s="54">
        <f>'[2]січень-лютий'!$D$21+'[2]січень-лютий'!$D$22+'[2]січень-лютий'!$D$23+'[2]січень-лютий'!$D$24</f>
        <v>430</v>
      </c>
      <c r="F19" s="57">
        <f>'[2]січень-лютий'!$E$21+'[2]січень-лютий'!$E$22+'[2]січень-лютий'!$E$23+'[2]січень-лютий'!$E$24</f>
        <v>3761.8826300000005</v>
      </c>
      <c r="G19" s="57">
        <f>'[2]січень-лютий(п) (2)'!$C$21+'[2]січень-лютий(п) (2)'!$C$22+'[2]січень-лютий(п) (2)'!$C$23+'[2]січень-лютий(п) (2)'!$C$24</f>
        <v>429.35667</v>
      </c>
      <c r="H19" s="96">
        <f t="shared" si="0"/>
        <v>28.127487064840295</v>
      </c>
      <c r="I19" s="96">
        <f t="shared" si="1"/>
        <v>874.8564255813955</v>
      </c>
      <c r="J19" s="104">
        <f t="shared" si="2"/>
        <v>876.1672737027703</v>
      </c>
    </row>
    <row r="20" spans="2:10" ht="18.75">
      <c r="B20" s="118" t="s">
        <v>101</v>
      </c>
      <c r="C20" s="67"/>
      <c r="D20" s="54">
        <f>D21+D22</f>
        <v>257946.3</v>
      </c>
      <c r="E20" s="54">
        <f>E21+E22</f>
        <v>29190</v>
      </c>
      <c r="F20" s="57">
        <f>F21+F22</f>
        <v>57059.17491</v>
      </c>
      <c r="G20" s="54">
        <f>G21+G22</f>
        <v>33198.39662</v>
      </c>
      <c r="H20" s="96">
        <f t="shared" si="0"/>
        <v>22.120563431225804</v>
      </c>
      <c r="I20" s="96">
        <f t="shared" si="1"/>
        <v>195.47507677286742</v>
      </c>
      <c r="J20" s="102">
        <f t="shared" si="2"/>
        <v>171.87328521650755</v>
      </c>
    </row>
    <row r="21" spans="2:10" ht="22.5">
      <c r="B21" s="118" t="s">
        <v>102</v>
      </c>
      <c r="C21" s="67" t="s">
        <v>103</v>
      </c>
      <c r="D21" s="54">
        <f>'[2]січень'!$C$26+'[2]січень'!$C$28</f>
        <v>86527.2</v>
      </c>
      <c r="E21" s="54">
        <f>'[2]січень-лютий'!$D$26+'[2]січень-лютий'!$D$28</f>
        <v>9060</v>
      </c>
      <c r="F21" s="57">
        <f>'[2]січень-лютий'!$E$26+'[2]січень-лютий'!$E$28</f>
        <v>18682.09369</v>
      </c>
      <c r="G21" s="57">
        <f>'[2]січень-лютий(п) (2)'!$C$26+'[2]січень-лютий(п) (2)'!$C$28</f>
        <v>9050.95411</v>
      </c>
      <c r="H21" s="96">
        <f t="shared" si="0"/>
        <v>21.591006862581942</v>
      </c>
      <c r="I21" s="96">
        <f t="shared" si="1"/>
        <v>206.20412461368653</v>
      </c>
      <c r="J21" s="102">
        <f t="shared" si="2"/>
        <v>206.41021336478747</v>
      </c>
    </row>
    <row r="22" spans="2:10" ht="22.5">
      <c r="B22" s="118" t="s">
        <v>104</v>
      </c>
      <c r="C22" s="67" t="s">
        <v>105</v>
      </c>
      <c r="D22" s="54">
        <f>'[2]січень'!$C$27+'[2]січень'!$C$29</f>
        <v>171419.09999999998</v>
      </c>
      <c r="E22" s="54">
        <f>'[2]січень-лютий'!$D$27+'[2]січень-лютий'!$D$29</f>
        <v>20130</v>
      </c>
      <c r="F22" s="57">
        <f>'[2]січень-лютий'!$E$27+'[2]січень-лютий'!$E$29</f>
        <v>38377.08122</v>
      </c>
      <c r="G22" s="57">
        <f>'[2]січень-лютий(п) (2)'!$C$27+'[2]січень-лютий(п) (2)'!$C$29</f>
        <v>24147.44251</v>
      </c>
      <c r="H22" s="96">
        <f t="shared" si="0"/>
        <v>22.387867641353854</v>
      </c>
      <c r="I22" s="96">
        <f t="shared" si="1"/>
        <v>190.64620576254347</v>
      </c>
      <c r="J22" s="102">
        <f t="shared" si="2"/>
        <v>158.92813992250808</v>
      </c>
    </row>
    <row r="23" spans="2:10" ht="30.75" customHeight="1">
      <c r="B23" s="63" t="s">
        <v>106</v>
      </c>
      <c r="C23" s="67" t="s">
        <v>107</v>
      </c>
      <c r="D23" s="54">
        <f>'[2]січень'!$C$30+'[2]січень'!$C$31</f>
        <v>6758.8</v>
      </c>
      <c r="E23" s="54"/>
      <c r="F23" s="57">
        <f>'[2]січень-лютий'!$E$30+'[2]січень-лютий'!$E$31</f>
        <v>630.27982</v>
      </c>
      <c r="G23" s="57">
        <f>'[2]січень-лютий(п) (2)'!$C$30+'[2]січень-лютий(п) (2)'!$C$31</f>
        <v>2.084</v>
      </c>
      <c r="H23" s="96">
        <f t="shared" si="0"/>
        <v>9.32532135882109</v>
      </c>
      <c r="I23" s="96"/>
      <c r="J23" s="102">
        <f t="shared" si="2"/>
        <v>30243.75335892514</v>
      </c>
    </row>
    <row r="24" spans="2:10" ht="25.5" customHeight="1">
      <c r="B24" s="118" t="s">
        <v>108</v>
      </c>
      <c r="C24" s="67">
        <v>18020000</v>
      </c>
      <c r="D24" s="54">
        <f>'[2]січень'!$C$32</f>
        <v>10871.7</v>
      </c>
      <c r="E24" s="54">
        <f>'[2]січень-лютий'!$D$32</f>
        <v>1040</v>
      </c>
      <c r="F24" s="57">
        <f>'[2]січень-лютий'!$E$32</f>
        <v>1942.7472400000001</v>
      </c>
      <c r="G24" s="57">
        <f>'[2]січень-лютий(п) (2)'!$C$32</f>
        <v>1141.44588</v>
      </c>
      <c r="H24" s="96">
        <f t="shared" si="0"/>
        <v>17.86976498615672</v>
      </c>
      <c r="I24" s="96">
        <f t="shared" si="1"/>
        <v>186.80261923076924</v>
      </c>
      <c r="J24" s="102">
        <f t="shared" si="2"/>
        <v>170.20055650820694</v>
      </c>
    </row>
    <row r="25" spans="2:10" ht="25.5" customHeight="1">
      <c r="B25" s="118" t="s">
        <v>47</v>
      </c>
      <c r="C25" s="67">
        <v>18030000</v>
      </c>
      <c r="D25" s="54">
        <f>'[2]січень'!$C$33</f>
        <v>91.9</v>
      </c>
      <c r="E25" s="54">
        <f>'[2]січень-лютий'!$D$33</f>
        <v>12</v>
      </c>
      <c r="F25" s="57">
        <f>'[2]січень-лютий'!$E$33</f>
        <v>44.599289999999996</v>
      </c>
      <c r="G25" s="57">
        <f>'[2]січень-лютий(п) (2)'!$C$33</f>
        <v>13.499860000000002</v>
      </c>
      <c r="H25" s="96">
        <f t="shared" si="0"/>
        <v>48.530239390641995</v>
      </c>
      <c r="I25" s="96">
        <f t="shared" si="1"/>
        <v>371.66075</v>
      </c>
      <c r="J25" s="102">
        <f t="shared" si="2"/>
        <v>330.36853715520004</v>
      </c>
    </row>
    <row r="26" spans="2:10" ht="27" customHeight="1">
      <c r="B26" s="118" t="s">
        <v>48</v>
      </c>
      <c r="C26" s="67">
        <v>18040000</v>
      </c>
      <c r="D26" s="54"/>
      <c r="E26" s="54"/>
      <c r="F26" s="57">
        <f>'[2]січень-лютий'!$E$34</f>
        <v>-44.209199999999996</v>
      </c>
      <c r="G26" s="57">
        <f>'[2]січень-лютий(п) (2)'!$C$34</f>
        <v>163.64477</v>
      </c>
      <c r="H26" s="96"/>
      <c r="I26" s="96"/>
      <c r="J26" s="102">
        <f t="shared" si="2"/>
        <v>-27.015345495001153</v>
      </c>
    </row>
    <row r="27" spans="2:10" ht="30.75" customHeight="1">
      <c r="B27" s="119" t="s">
        <v>109</v>
      </c>
      <c r="C27" s="67">
        <v>18050000</v>
      </c>
      <c r="D27" s="54">
        <f>'[2]січень'!$C$35</f>
        <v>241875</v>
      </c>
      <c r="E27" s="54">
        <f>'[2]січень-лютий'!$D$35</f>
        <v>37000</v>
      </c>
      <c r="F27" s="57">
        <f>'[2]січень-лютий'!$E$35</f>
        <v>81559.7066</v>
      </c>
      <c r="G27" s="57">
        <f>'[2]січень-лютий(п) (2)'!$C$35</f>
        <v>52494.67744</v>
      </c>
      <c r="H27" s="96">
        <f t="shared" si="0"/>
        <v>33.71977533850129</v>
      </c>
      <c r="I27" s="96">
        <f t="shared" si="1"/>
        <v>220.43163945945946</v>
      </c>
      <c r="J27" s="102">
        <f t="shared" si="2"/>
        <v>155.36757358538026</v>
      </c>
    </row>
    <row r="28" spans="2:10" ht="18.75">
      <c r="B28" s="120" t="s">
        <v>110</v>
      </c>
      <c r="C28" s="114">
        <v>190000</v>
      </c>
      <c r="D28" s="95">
        <f>D29</f>
        <v>271.6</v>
      </c>
      <c r="E28" s="95">
        <f>E29</f>
        <v>0</v>
      </c>
      <c r="F28" s="95">
        <f>F29</f>
        <v>0</v>
      </c>
      <c r="G28" s="95">
        <f>G29</f>
        <v>68.26625</v>
      </c>
      <c r="H28" s="96">
        <f t="shared" si="0"/>
        <v>0</v>
      </c>
      <c r="I28" s="96"/>
      <c r="J28" s="102"/>
    </row>
    <row r="29" spans="2:10" ht="18.75">
      <c r="B29" s="119" t="s">
        <v>111</v>
      </c>
      <c r="C29" s="67">
        <v>19010000</v>
      </c>
      <c r="D29" s="54">
        <f>'[2]січень'!$C$37</f>
        <v>271.6</v>
      </c>
      <c r="E29" s="54">
        <f>'[2]січень-лютий'!$D$37</f>
        <v>0</v>
      </c>
      <c r="F29" s="57">
        <f>'[2]січень-лютий'!$E$37</f>
        <v>0</v>
      </c>
      <c r="G29" s="57">
        <f>'[2]січень-лютий(п) (2)'!$C$37</f>
        <v>68.26625</v>
      </c>
      <c r="H29" s="96">
        <f t="shared" si="0"/>
        <v>0</v>
      </c>
      <c r="I29" s="96"/>
      <c r="J29" s="102"/>
    </row>
    <row r="30" spans="2:10" ht="18.75">
      <c r="B30" s="113" t="s">
        <v>51</v>
      </c>
      <c r="C30" s="114">
        <v>20000000</v>
      </c>
      <c r="D30" s="95">
        <f>D31+D35+D39</f>
        <v>41267.5</v>
      </c>
      <c r="E30" s="95">
        <f>E31+E35+E39</f>
        <v>2617.4</v>
      </c>
      <c r="F30" s="95">
        <f>F31+F35+F39</f>
        <v>3138.9468500000003</v>
      </c>
      <c r="G30" s="95">
        <f>G31+G35+G39</f>
        <v>3678.5897800000002</v>
      </c>
      <c r="H30" s="96">
        <f t="shared" si="0"/>
        <v>7.606341188586661</v>
      </c>
      <c r="I30" s="96">
        <f t="shared" si="1"/>
        <v>119.9261423550088</v>
      </c>
      <c r="J30" s="104">
        <f>F30/G30*100</f>
        <v>85.33016829074103</v>
      </c>
    </row>
    <row r="31" spans="2:10" ht="18.75">
      <c r="B31" s="121" t="s">
        <v>112</v>
      </c>
      <c r="C31" s="114">
        <v>21000000</v>
      </c>
      <c r="D31" s="95">
        <f>D32+D33+D34</f>
        <v>1324.3</v>
      </c>
      <c r="E31" s="95">
        <f>E32+E33+E34</f>
        <v>82</v>
      </c>
      <c r="F31" s="95">
        <f>F32+F33+F34</f>
        <v>150.87876</v>
      </c>
      <c r="G31" s="95">
        <f>G32+G33+G34</f>
        <v>165.41721</v>
      </c>
      <c r="H31" s="96">
        <f t="shared" si="0"/>
        <v>11.393095220116289</v>
      </c>
      <c r="I31" s="96">
        <f t="shared" si="1"/>
        <v>183.99848780487804</v>
      </c>
      <c r="J31" s="104">
        <f>F31/G31*100</f>
        <v>91.21104146297715</v>
      </c>
    </row>
    <row r="32" spans="2:10" ht="63" customHeight="1">
      <c r="B32" s="122" t="s">
        <v>113</v>
      </c>
      <c r="C32" s="67">
        <v>21010300</v>
      </c>
      <c r="D32" s="54">
        <f>'[2]січень'!$C$41</f>
        <v>107.8</v>
      </c>
      <c r="E32" s="54">
        <f>'[2]січень-лютий'!$D$41</f>
        <v>20</v>
      </c>
      <c r="F32" s="57">
        <f>'[2]січень-лютий'!$E$41</f>
        <v>44.868</v>
      </c>
      <c r="G32" s="57">
        <f>'[2]січень-лютий(п) (2)'!$C$41</f>
        <v>69.098</v>
      </c>
      <c r="H32" s="96">
        <f t="shared" si="0"/>
        <v>41.62152133580705</v>
      </c>
      <c r="I32" s="96">
        <f t="shared" si="1"/>
        <v>224.34000000000003</v>
      </c>
      <c r="J32" s="102">
        <f>F32/G32*100</f>
        <v>64.93386205100003</v>
      </c>
    </row>
    <row r="33" spans="2:10" ht="81" customHeight="1">
      <c r="B33" s="119" t="s">
        <v>55</v>
      </c>
      <c r="C33" s="67">
        <v>21080900</v>
      </c>
      <c r="D33" s="54">
        <f>'[2]січень'!$C$43</f>
        <v>31</v>
      </c>
      <c r="E33" s="54">
        <f>'[2]січень-лютий'!$D$43</f>
        <v>2</v>
      </c>
      <c r="F33" s="57"/>
      <c r="G33" s="57">
        <f>'[2]січень-лютий(п) (2)'!$C$43</f>
        <v>4.974</v>
      </c>
      <c r="H33" s="96"/>
      <c r="I33" s="96"/>
      <c r="J33" s="102"/>
    </row>
    <row r="34" spans="2:10" ht="27.75" customHeight="1">
      <c r="B34" s="123" t="s">
        <v>56</v>
      </c>
      <c r="C34" s="67">
        <v>21081100</v>
      </c>
      <c r="D34" s="54">
        <f>'[2]січень'!$C$44</f>
        <v>1185.5</v>
      </c>
      <c r="E34" s="54">
        <f>'[2]січень-лютий'!$D$44</f>
        <v>60</v>
      </c>
      <c r="F34" s="57">
        <f>'[2]січень-лютий'!$E$44</f>
        <v>106.01076</v>
      </c>
      <c r="G34" s="57">
        <f>'[2]січень-лютий(п) (2)'!$C$44</f>
        <v>91.34521000000001</v>
      </c>
      <c r="H34" s="96">
        <f t="shared" si="0"/>
        <v>8.942282581189371</v>
      </c>
      <c r="I34" s="96">
        <f t="shared" si="1"/>
        <v>176.68460000000002</v>
      </c>
      <c r="J34" s="102">
        <f aca="true" t="shared" si="3" ref="J34:J42">F34/G34*100</f>
        <v>116.05508378600256</v>
      </c>
    </row>
    <row r="35" spans="2:10" ht="41.25" customHeight="1">
      <c r="B35" s="121" t="s">
        <v>114</v>
      </c>
      <c r="C35" s="114">
        <v>22000000</v>
      </c>
      <c r="D35" s="95">
        <f>D36+D37+D38</f>
        <v>39628.799999999996</v>
      </c>
      <c r="E35" s="95">
        <f>E36+E37+E38</f>
        <v>2528.4</v>
      </c>
      <c r="F35" s="95">
        <f>F36+F37+F38</f>
        <v>2915.2027700000003</v>
      </c>
      <c r="G35" s="95">
        <f>G36+G37+G38</f>
        <v>3502.5839800000003</v>
      </c>
      <c r="H35" s="96">
        <f t="shared" si="0"/>
        <v>7.356273139736759</v>
      </c>
      <c r="I35" s="96">
        <f t="shared" si="1"/>
        <v>115.29832186362918</v>
      </c>
      <c r="J35" s="104">
        <f t="shared" si="3"/>
        <v>83.2300606251274</v>
      </c>
    </row>
    <row r="36" spans="2:10" ht="24" customHeight="1">
      <c r="B36" s="119" t="s">
        <v>115</v>
      </c>
      <c r="C36" s="67">
        <v>22010000</v>
      </c>
      <c r="D36" s="54">
        <f>'[2]січень'!$C$46</f>
        <v>34162.7</v>
      </c>
      <c r="E36" s="54">
        <f>'[2]січень-лютий'!$D$46</f>
        <v>1823.5</v>
      </c>
      <c r="F36" s="57">
        <f>'[2]січень-лютий'!$E$46</f>
        <v>2367.3074800000004</v>
      </c>
      <c r="G36" s="57">
        <f>'[2]січень-лютий(п) (2)'!$C$46</f>
        <v>1953.7483900000002</v>
      </c>
      <c r="H36" s="96">
        <f t="shared" si="0"/>
        <v>6.9295093186428485</v>
      </c>
      <c r="I36" s="96">
        <f t="shared" si="1"/>
        <v>129.82218151905678</v>
      </c>
      <c r="J36" s="102">
        <f t="shared" si="3"/>
        <v>121.16746926660295</v>
      </c>
    </row>
    <row r="37" spans="2:10" ht="56.25" customHeight="1">
      <c r="B37" s="118" t="s">
        <v>116</v>
      </c>
      <c r="C37" s="67">
        <v>22080400</v>
      </c>
      <c r="D37" s="54">
        <f>'[2]січень'!$C$47</f>
        <v>1737.1</v>
      </c>
      <c r="E37" s="54">
        <f>'[2]січень-лютий'!$D$47</f>
        <v>0</v>
      </c>
      <c r="F37" s="57">
        <f>'[2]січень-лютий'!$E$47</f>
        <v>50.66964</v>
      </c>
      <c r="G37" s="57">
        <f>'[2]січень-лютий(п) (2)'!$C$47</f>
        <v>842.64084</v>
      </c>
      <c r="H37" s="96">
        <f t="shared" si="0"/>
        <v>2.916909792182373</v>
      </c>
      <c r="I37" s="96"/>
      <c r="J37" s="102">
        <f t="shared" si="3"/>
        <v>6.013195372775903</v>
      </c>
    </row>
    <row r="38" spans="2:10" ht="22.5" customHeight="1">
      <c r="B38" s="123" t="s">
        <v>60</v>
      </c>
      <c r="C38" s="67">
        <v>22090000</v>
      </c>
      <c r="D38" s="54">
        <f>'[2]січень'!$C$48</f>
        <v>3729</v>
      </c>
      <c r="E38" s="54">
        <f>'[2]січень-лютий'!$D$48</f>
        <v>704.9</v>
      </c>
      <c r="F38" s="57">
        <f>'[2]січень-лютий'!$E$48</f>
        <v>497.22565</v>
      </c>
      <c r="G38" s="57">
        <f>'[2]січень-лютий(п) (2)'!$C$48</f>
        <v>706.19475</v>
      </c>
      <c r="H38" s="96">
        <f t="shared" si="0"/>
        <v>13.33402118530437</v>
      </c>
      <c r="I38" s="96">
        <f t="shared" si="1"/>
        <v>70.53846644914172</v>
      </c>
      <c r="J38" s="102">
        <f t="shared" si="3"/>
        <v>70.40913997165795</v>
      </c>
    </row>
    <row r="39" spans="2:10" ht="23.25" customHeight="1">
      <c r="B39" s="121" t="s">
        <v>61</v>
      </c>
      <c r="C39" s="114">
        <v>24000000</v>
      </c>
      <c r="D39" s="95">
        <f>D40</f>
        <v>314.4</v>
      </c>
      <c r="E39" s="95">
        <f>E40</f>
        <v>7</v>
      </c>
      <c r="F39" s="95">
        <f>F40</f>
        <v>72.86532000000005</v>
      </c>
      <c r="G39" s="95">
        <f>G40</f>
        <v>10.58859</v>
      </c>
      <c r="H39" s="96">
        <f t="shared" si="0"/>
        <v>23.17599236641223</v>
      </c>
      <c r="I39" s="96">
        <f t="shared" si="1"/>
        <v>1040.9331428571436</v>
      </c>
      <c r="J39" s="104">
        <f t="shared" si="3"/>
        <v>688.1494136613095</v>
      </c>
    </row>
    <row r="40" spans="2:10" ht="22.5" customHeight="1">
      <c r="B40" s="123" t="s">
        <v>54</v>
      </c>
      <c r="C40" s="67">
        <v>24060300</v>
      </c>
      <c r="D40" s="54">
        <f>'[2]січень'!$C$50</f>
        <v>314.4</v>
      </c>
      <c r="E40" s="54">
        <f>'[2]січень-лютий'!$D$50</f>
        <v>7</v>
      </c>
      <c r="F40" s="57">
        <f>'[2]січень-лютий'!$E$50</f>
        <v>72.86532000000005</v>
      </c>
      <c r="G40" s="57">
        <f>'[2]січень-лютий(п) (2)'!$C$50</f>
        <v>10.58859</v>
      </c>
      <c r="H40" s="96">
        <f t="shared" si="0"/>
        <v>23.17599236641223</v>
      </c>
      <c r="I40" s="96">
        <f t="shared" si="1"/>
        <v>1040.9331428571436</v>
      </c>
      <c r="J40" s="102">
        <f t="shared" si="3"/>
        <v>688.1494136613095</v>
      </c>
    </row>
    <row r="41" spans="2:10" ht="18.75">
      <c r="B41" s="113" t="s">
        <v>62</v>
      </c>
      <c r="C41" s="114">
        <v>30000000</v>
      </c>
      <c r="D41" s="95">
        <f>D42</f>
        <v>287.1</v>
      </c>
      <c r="E41" s="95">
        <f>E42</f>
        <v>4</v>
      </c>
      <c r="F41" s="95">
        <f>F42+F43</f>
        <v>108.58937999999999</v>
      </c>
      <c r="G41" s="95">
        <f>G42+G43</f>
        <v>8</v>
      </c>
      <c r="H41" s="96">
        <f t="shared" si="0"/>
        <v>37.822842215256</v>
      </c>
      <c r="I41" s="96">
        <f t="shared" si="1"/>
        <v>2714.7344999999996</v>
      </c>
      <c r="J41" s="102">
        <f t="shared" si="3"/>
        <v>1357.3672499999998</v>
      </c>
    </row>
    <row r="42" spans="2:10" ht="42.75" customHeight="1">
      <c r="B42" s="126" t="s">
        <v>63</v>
      </c>
      <c r="C42" s="67">
        <v>31010000</v>
      </c>
      <c r="D42" s="54">
        <f>'[2]січень'!$C$51</f>
        <v>287.1</v>
      </c>
      <c r="E42" s="54">
        <f>'[2]січень-лютий'!$D$51</f>
        <v>4</v>
      </c>
      <c r="F42" s="57">
        <f>'[2]січень-лютий'!$E$51</f>
        <v>108.13725</v>
      </c>
      <c r="G42" s="57">
        <f>'[2]січень-лютий(п) (2)'!$C$51</f>
        <v>8</v>
      </c>
      <c r="H42" s="96">
        <f t="shared" si="0"/>
        <v>37.66536050156739</v>
      </c>
      <c r="I42" s="96">
        <f t="shared" si="1"/>
        <v>2703.4312499999996</v>
      </c>
      <c r="J42" s="102">
        <f t="shared" si="3"/>
        <v>1351.7156249999998</v>
      </c>
    </row>
    <row r="43" spans="2:10" ht="33">
      <c r="B43" s="118" t="s">
        <v>118</v>
      </c>
      <c r="C43" s="67">
        <v>31020000</v>
      </c>
      <c r="D43" s="54"/>
      <c r="E43" s="54"/>
      <c r="F43" s="57">
        <f>'[2]січень-лютий'!$E$52</f>
        <v>0.45213</v>
      </c>
      <c r="G43" s="57">
        <f>'[2]січень-лютий(п) (2)'!$C$52</f>
        <v>0</v>
      </c>
      <c r="H43" s="96"/>
      <c r="I43" s="96"/>
      <c r="J43" s="102"/>
    </row>
    <row r="44" spans="2:10" ht="18.75">
      <c r="B44" s="124" t="s">
        <v>119</v>
      </c>
      <c r="C44" s="114"/>
      <c r="D44" s="95">
        <f>D6+D30+D41</f>
        <v>1028217.9</v>
      </c>
      <c r="E44" s="95">
        <f>E6+E30+E41</f>
        <v>145861.4</v>
      </c>
      <c r="F44" s="95">
        <f>F6+F30+F41</f>
        <v>231145.79754</v>
      </c>
      <c r="G44" s="95">
        <f>G6+G30+G41</f>
        <v>146267.22958800002</v>
      </c>
      <c r="H44" s="96">
        <f t="shared" si="0"/>
        <v>22.48023473818147</v>
      </c>
      <c r="I44" s="96">
        <f t="shared" si="1"/>
        <v>158.46947687325093</v>
      </c>
      <c r="J44" s="104">
        <f>F44/G44*100</f>
        <v>158.02979121918335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29"/>
      <c r="F46" s="95"/>
      <c r="G46" s="95"/>
      <c r="H46" s="95"/>
      <c r="I46" s="96"/>
      <c r="J46" s="104"/>
    </row>
    <row r="47" spans="2:10" ht="18.75">
      <c r="B47" s="98" t="s">
        <v>3</v>
      </c>
      <c r="C47" s="99" t="s">
        <v>12</v>
      </c>
      <c r="D47" s="33">
        <v>42208.6</v>
      </c>
      <c r="E47" s="33">
        <v>7733.9</v>
      </c>
      <c r="F47" s="100">
        <v>6398.9</v>
      </c>
      <c r="G47" s="100">
        <v>4212.5</v>
      </c>
      <c r="H47" s="100">
        <f>F47/D47*100</f>
        <v>15.160180626696928</v>
      </c>
      <c r="I47" s="101">
        <f>F47/E47*100</f>
        <v>82.73833382898667</v>
      </c>
      <c r="J47" s="102">
        <f>F47/G47*100</f>
        <v>151.9026706231454</v>
      </c>
    </row>
    <row r="48" spans="2:10" ht="18.75">
      <c r="B48" s="98" t="s">
        <v>4</v>
      </c>
      <c r="C48" s="99" t="s">
        <v>13</v>
      </c>
      <c r="D48" s="33">
        <v>716714.9</v>
      </c>
      <c r="E48" s="33">
        <v>127858.7</v>
      </c>
      <c r="F48" s="100">
        <v>64238.1</v>
      </c>
      <c r="G48" s="100">
        <v>89037</v>
      </c>
      <c r="H48" s="100">
        <f aca="true" t="shared" si="4" ref="H48:H66">F48/D48*100</f>
        <v>8.962852593130128</v>
      </c>
      <c r="I48" s="101">
        <f aca="true" t="shared" si="5" ref="I48:I66">F48/E48*100</f>
        <v>50.24147750602814</v>
      </c>
      <c r="J48" s="102">
        <f aca="true" t="shared" si="6" ref="J48:J66">F48/G48*100</f>
        <v>72.14764648404596</v>
      </c>
    </row>
    <row r="49" spans="2:10" ht="18.75">
      <c r="B49" s="98" t="s">
        <v>5</v>
      </c>
      <c r="C49" s="99" t="s">
        <v>14</v>
      </c>
      <c r="D49" s="33">
        <v>147599.8</v>
      </c>
      <c r="E49" s="33">
        <v>22542.1</v>
      </c>
      <c r="F49" s="100">
        <v>13247.2</v>
      </c>
      <c r="G49" s="100">
        <v>17897</v>
      </c>
      <c r="H49" s="100">
        <f t="shared" si="4"/>
        <v>8.975079912032403</v>
      </c>
      <c r="I49" s="101">
        <f t="shared" si="5"/>
        <v>58.76648581986594</v>
      </c>
      <c r="J49" s="102">
        <f t="shared" si="6"/>
        <v>74.01910934793541</v>
      </c>
    </row>
    <row r="50" spans="2:10" ht="18.75">
      <c r="B50" s="98" t="s">
        <v>6</v>
      </c>
      <c r="C50" s="99" t="s">
        <v>15</v>
      </c>
      <c r="D50" s="33">
        <v>16492.1</v>
      </c>
      <c r="E50" s="33">
        <v>2716</v>
      </c>
      <c r="F50" s="100">
        <v>1235.2</v>
      </c>
      <c r="G50" s="100">
        <v>1847.3</v>
      </c>
      <c r="H50" s="100">
        <f t="shared" si="4"/>
        <v>7.489646558049007</v>
      </c>
      <c r="I50" s="101">
        <f t="shared" si="5"/>
        <v>45.478645066273934</v>
      </c>
      <c r="J50" s="102">
        <f t="shared" si="6"/>
        <v>66.86515454988363</v>
      </c>
    </row>
    <row r="51" spans="2:10" ht="18.75">
      <c r="B51" s="98" t="s">
        <v>7</v>
      </c>
      <c r="C51" s="99" t="s">
        <v>16</v>
      </c>
      <c r="D51" s="33">
        <v>14770</v>
      </c>
      <c r="E51" s="33">
        <v>2158.7</v>
      </c>
      <c r="F51" s="100">
        <v>1763.9</v>
      </c>
      <c r="G51" s="100">
        <v>1336.4</v>
      </c>
      <c r="H51" s="100">
        <f t="shared" si="4"/>
        <v>11.942450914014897</v>
      </c>
      <c r="I51" s="101">
        <f t="shared" si="5"/>
        <v>81.71121508315191</v>
      </c>
      <c r="J51" s="102">
        <f t="shared" si="6"/>
        <v>131.98892547141574</v>
      </c>
    </row>
    <row r="52" spans="2:10" ht="18.75">
      <c r="B52" s="98" t="s">
        <v>8</v>
      </c>
      <c r="C52" s="99" t="s">
        <v>17</v>
      </c>
      <c r="D52" s="33">
        <v>28328.1</v>
      </c>
      <c r="E52" s="33">
        <v>4552.7</v>
      </c>
      <c r="F52" s="100">
        <v>2342.8</v>
      </c>
      <c r="G52" s="100">
        <v>2398.5</v>
      </c>
      <c r="H52" s="100">
        <f t="shared" si="4"/>
        <v>8.270233443118318</v>
      </c>
      <c r="I52" s="101">
        <f t="shared" si="5"/>
        <v>51.45957343993675</v>
      </c>
      <c r="J52" s="102">
        <f t="shared" si="6"/>
        <v>97.67771523869085</v>
      </c>
    </row>
    <row r="53" spans="2:10" ht="18.75">
      <c r="B53" s="98" t="s">
        <v>9</v>
      </c>
      <c r="C53" s="99" t="s">
        <v>18</v>
      </c>
      <c r="D53" s="33">
        <v>94.2</v>
      </c>
      <c r="E53" s="33">
        <v>18.2</v>
      </c>
      <c r="F53" s="100"/>
      <c r="G53" s="100">
        <v>7.4</v>
      </c>
      <c r="H53" s="100"/>
      <c r="I53" s="101"/>
      <c r="J53" s="102"/>
    </row>
    <row r="54" spans="2:10" ht="18.75">
      <c r="B54" s="98" t="s">
        <v>10</v>
      </c>
      <c r="C54" s="99" t="s">
        <v>19</v>
      </c>
      <c r="D54" s="33">
        <v>65</v>
      </c>
      <c r="E54" s="33">
        <v>5.9</v>
      </c>
      <c r="F54" s="100"/>
      <c r="G54" s="100"/>
      <c r="H54" s="100"/>
      <c r="I54" s="101"/>
      <c r="J54" s="102"/>
    </row>
    <row r="55" spans="2:10" ht="18.75">
      <c r="B55" s="93" t="s">
        <v>20</v>
      </c>
      <c r="C55" s="94"/>
      <c r="D55" s="35">
        <f>SUM(D47:D54)</f>
        <v>966272.7</v>
      </c>
      <c r="E55" s="35">
        <f>SUM(E47:E54)</f>
        <v>167586.20000000004</v>
      </c>
      <c r="F55" s="35">
        <f>SUM(F47:F54)</f>
        <v>89226.09999999999</v>
      </c>
      <c r="G55" s="35">
        <f>SUM(G47:G54)</f>
        <v>116736.09999999999</v>
      </c>
      <c r="H55" s="180">
        <f t="shared" si="4"/>
        <v>9.23404955971539</v>
      </c>
      <c r="I55" s="103">
        <f t="shared" si="5"/>
        <v>53.24191371365898</v>
      </c>
      <c r="J55" s="104">
        <f t="shared" si="6"/>
        <v>76.43402512162048</v>
      </c>
    </row>
    <row r="56" spans="2:10" ht="18.75">
      <c r="B56" s="93" t="s">
        <v>11</v>
      </c>
      <c r="C56" s="99"/>
      <c r="D56" s="107"/>
      <c r="E56" s="107"/>
      <c r="F56" s="95"/>
      <c r="G56" s="108"/>
      <c r="H56" s="100"/>
      <c r="I56" s="101"/>
      <c r="J56" s="102"/>
    </row>
    <row r="57" spans="2:10" ht="18.75">
      <c r="B57" s="98" t="s">
        <v>3</v>
      </c>
      <c r="C57" s="99" t="s">
        <v>12</v>
      </c>
      <c r="D57" s="33">
        <v>87</v>
      </c>
      <c r="E57" s="33"/>
      <c r="F57" s="100"/>
      <c r="G57" s="100"/>
      <c r="H57" s="100"/>
      <c r="I57" s="101"/>
      <c r="J57" s="102"/>
    </row>
    <row r="58" spans="2:10" ht="18.75">
      <c r="B58" s="98" t="s">
        <v>4</v>
      </c>
      <c r="C58" s="99" t="s">
        <v>13</v>
      </c>
      <c r="D58" s="33">
        <v>29240.7</v>
      </c>
      <c r="E58" s="33"/>
      <c r="F58" s="100"/>
      <c r="G58" s="100"/>
      <c r="H58" s="100"/>
      <c r="I58" s="101"/>
      <c r="J58" s="102"/>
    </row>
    <row r="59" spans="2:10" ht="18.75">
      <c r="B59" s="98" t="s">
        <v>5</v>
      </c>
      <c r="C59" s="99" t="s">
        <v>14</v>
      </c>
      <c r="D59" s="33">
        <v>12929.1</v>
      </c>
      <c r="E59" s="33"/>
      <c r="F59" s="100"/>
      <c r="G59" s="100"/>
      <c r="H59" s="100"/>
      <c r="I59" s="101"/>
      <c r="J59" s="102"/>
    </row>
    <row r="60" spans="2:10" ht="18.75">
      <c r="B60" s="98" t="s">
        <v>6</v>
      </c>
      <c r="C60" s="99" t="s">
        <v>15</v>
      </c>
      <c r="D60" s="33">
        <v>728</v>
      </c>
      <c r="E60" s="33"/>
      <c r="F60" s="100"/>
      <c r="G60" s="100"/>
      <c r="H60" s="100"/>
      <c r="I60" s="101"/>
      <c r="J60" s="102"/>
    </row>
    <row r="61" spans="2:10" ht="18.75">
      <c r="B61" s="98" t="s">
        <v>7</v>
      </c>
      <c r="C61" s="99" t="s">
        <v>16</v>
      </c>
      <c r="D61" s="33">
        <v>14260.5</v>
      </c>
      <c r="E61" s="33"/>
      <c r="F61" s="100"/>
      <c r="G61" s="100"/>
      <c r="H61" s="100"/>
      <c r="I61" s="101"/>
      <c r="J61" s="102"/>
    </row>
    <row r="62" spans="2:10" ht="18.75">
      <c r="B62" s="98" t="s">
        <v>8</v>
      </c>
      <c r="C62" s="99" t="s">
        <v>17</v>
      </c>
      <c r="D62" s="33">
        <v>2870</v>
      </c>
      <c r="E62" s="33"/>
      <c r="F62" s="100"/>
      <c r="G62" s="100"/>
      <c r="H62" s="100"/>
      <c r="I62" s="101"/>
      <c r="J62" s="102"/>
    </row>
    <row r="63" spans="2:10" ht="18.75">
      <c r="B63" s="98" t="s">
        <v>21</v>
      </c>
      <c r="C63" s="99" t="s">
        <v>25</v>
      </c>
      <c r="D63" s="33">
        <v>5850</v>
      </c>
      <c r="E63" s="33">
        <v>650</v>
      </c>
      <c r="F63" s="100"/>
      <c r="G63" s="100"/>
      <c r="H63" s="100"/>
      <c r="I63" s="101"/>
      <c r="J63" s="102"/>
    </row>
    <row r="64" spans="2:10" ht="18.75">
      <c r="B64" s="98" t="s">
        <v>22</v>
      </c>
      <c r="C64" s="99" t="s">
        <v>26</v>
      </c>
      <c r="D64" s="33">
        <v>4040.6</v>
      </c>
      <c r="E64" s="33">
        <v>582.5</v>
      </c>
      <c r="F64" s="100">
        <v>310</v>
      </c>
      <c r="G64" s="100">
        <v>237</v>
      </c>
      <c r="H64" s="100">
        <f t="shared" si="4"/>
        <v>7.672127901796763</v>
      </c>
      <c r="I64" s="101">
        <f t="shared" si="5"/>
        <v>53.21888412017167</v>
      </c>
      <c r="J64" s="102">
        <f t="shared" si="6"/>
        <v>130.8016877637131</v>
      </c>
    </row>
    <row r="65" spans="2:10" ht="18.75">
      <c r="B65" s="93" t="s">
        <v>23</v>
      </c>
      <c r="C65" s="94"/>
      <c r="D65" s="35">
        <f>SUM(D57:D64)</f>
        <v>70005.90000000001</v>
      </c>
      <c r="E65" s="35">
        <f>SUM(E57:E64)</f>
        <v>1232.5</v>
      </c>
      <c r="F65" s="35">
        <f>SUM(F57:F64)</f>
        <v>310</v>
      </c>
      <c r="G65" s="35">
        <f>SUM(G57:G64)</f>
        <v>237</v>
      </c>
      <c r="H65" s="180">
        <f t="shared" si="4"/>
        <v>0.44281981947235877</v>
      </c>
      <c r="I65" s="103">
        <f t="shared" si="5"/>
        <v>25.15212981744422</v>
      </c>
      <c r="J65" s="104">
        <f t="shared" si="6"/>
        <v>130.8016877637131</v>
      </c>
    </row>
    <row r="66" spans="2:10" ht="18.75" customHeight="1">
      <c r="B66" s="93" t="s">
        <v>24</v>
      </c>
      <c r="C66" s="94"/>
      <c r="D66" s="35">
        <f>D55+D65</f>
        <v>1036278.6</v>
      </c>
      <c r="E66" s="35">
        <f>E55+E65</f>
        <v>168818.70000000004</v>
      </c>
      <c r="F66" s="35">
        <f>F55+F65</f>
        <v>89536.09999999999</v>
      </c>
      <c r="G66" s="35">
        <f>G55+G65</f>
        <v>116973.09999999999</v>
      </c>
      <c r="H66" s="180">
        <f t="shared" si="4"/>
        <v>8.640157193248996</v>
      </c>
      <c r="I66" s="103">
        <f t="shared" si="5"/>
        <v>53.03683774368596</v>
      </c>
      <c r="J66" s="104">
        <f t="shared" si="6"/>
        <v>76.54417981570121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40">
      <selection activeCell="A76" sqref="A76:IV76"/>
    </sheetView>
  </sheetViews>
  <sheetFormatPr defaultColWidth="9.140625" defaultRowHeight="12.75"/>
  <cols>
    <col min="1" max="1" width="48.28125" style="0" customWidth="1"/>
    <col min="3" max="3" width="19.421875" style="0" customWidth="1"/>
    <col min="4" max="4" width="18.140625" style="0" customWidth="1"/>
    <col min="5" max="5" width="19.00390625" style="0" customWidth="1"/>
    <col min="6" max="6" width="20.57421875" style="0" customWidth="1"/>
    <col min="7" max="7" width="11.00390625" style="0" customWidth="1"/>
    <col min="8" max="8" width="10.57421875" style="0" customWidth="1"/>
    <col min="9" max="9" width="11.421875" style="0" customWidth="1"/>
  </cols>
  <sheetData>
    <row r="1" spans="1:9" ht="22.5">
      <c r="A1" s="185" t="s">
        <v>141</v>
      </c>
      <c r="B1" s="185"/>
      <c r="C1" s="185"/>
      <c r="D1" s="185"/>
      <c r="E1" s="185"/>
      <c r="F1" s="185"/>
      <c r="G1" s="185"/>
      <c r="H1" s="185"/>
      <c r="I1" s="185"/>
    </row>
    <row r="2" spans="1:9" ht="21" thickBot="1">
      <c r="A2" s="186" t="s">
        <v>75</v>
      </c>
      <c r="B2" s="186"/>
      <c r="C2" s="186"/>
      <c r="D2" s="186"/>
      <c r="E2" s="186"/>
      <c r="F2" s="186"/>
      <c r="G2" s="186"/>
      <c r="H2" s="186"/>
      <c r="I2" s="41" t="s">
        <v>76</v>
      </c>
    </row>
    <row r="3" spans="1:9" ht="18.75">
      <c r="A3" s="211" t="s">
        <v>0</v>
      </c>
      <c r="B3" s="213" t="s">
        <v>77</v>
      </c>
      <c r="C3" s="215" t="s">
        <v>142</v>
      </c>
      <c r="D3" s="217" t="s">
        <v>143</v>
      </c>
      <c r="E3" s="219" t="s">
        <v>144</v>
      </c>
      <c r="F3" s="219" t="s">
        <v>145</v>
      </c>
      <c r="G3" s="221" t="s">
        <v>82</v>
      </c>
      <c r="H3" s="221"/>
      <c r="I3" s="222" t="s">
        <v>146</v>
      </c>
    </row>
    <row r="4" spans="1:9" ht="42" customHeight="1" thickBot="1">
      <c r="A4" s="212"/>
      <c r="B4" s="214"/>
      <c r="C4" s="216"/>
      <c r="D4" s="218"/>
      <c r="E4" s="220"/>
      <c r="F4" s="220"/>
      <c r="G4" s="128" t="s">
        <v>84</v>
      </c>
      <c r="H4" s="129" t="s">
        <v>147</v>
      </c>
      <c r="I4" s="223"/>
    </row>
    <row r="5" spans="1:9" ht="18.75">
      <c r="A5" s="130" t="s">
        <v>86</v>
      </c>
      <c r="B5" s="45"/>
      <c r="C5" s="46"/>
      <c r="D5" s="47"/>
      <c r="E5" s="47"/>
      <c r="F5" s="47"/>
      <c r="G5" s="47"/>
      <c r="H5" s="47"/>
      <c r="I5" s="48"/>
    </row>
    <row r="6" spans="1:9" ht="20.25">
      <c r="A6" s="49" t="s">
        <v>35</v>
      </c>
      <c r="B6" s="50">
        <v>10000000</v>
      </c>
      <c r="C6" s="131">
        <v>15486611.5</v>
      </c>
      <c r="D6" s="131">
        <v>897518.1</v>
      </c>
      <c r="E6" s="131">
        <v>1243362.9707999998</v>
      </c>
      <c r="F6" s="131">
        <v>607017.9050520001</v>
      </c>
      <c r="G6" s="131">
        <v>8.028631510514742</v>
      </c>
      <c r="H6" s="131">
        <v>138.53347033335592</v>
      </c>
      <c r="I6" s="132">
        <v>204.83135018784782</v>
      </c>
    </row>
    <row r="7" spans="1:9" ht="49.5">
      <c r="A7" s="133" t="s">
        <v>36</v>
      </c>
      <c r="B7" s="134">
        <v>11000000</v>
      </c>
      <c r="C7" s="135">
        <v>9399400</v>
      </c>
      <c r="D7" s="135">
        <v>578163</v>
      </c>
      <c r="E7" s="135">
        <v>626002.1509799998</v>
      </c>
      <c r="F7" s="135">
        <v>463854.3298620001</v>
      </c>
      <c r="G7" s="135">
        <v>6.660022458667572</v>
      </c>
      <c r="H7" s="135">
        <v>108.27433629962482</v>
      </c>
      <c r="I7" s="136">
        <v>134.95662553505534</v>
      </c>
    </row>
    <row r="8" spans="1:9" ht="20.25">
      <c r="A8" s="52" t="s">
        <v>87</v>
      </c>
      <c r="B8" s="53">
        <v>11010000</v>
      </c>
      <c r="C8" s="137">
        <v>7985000</v>
      </c>
      <c r="D8" s="137">
        <v>551209.3</v>
      </c>
      <c r="E8" s="138">
        <v>597658.9724099998</v>
      </c>
      <c r="F8" s="138">
        <v>461875.3236320001</v>
      </c>
      <c r="G8" s="137">
        <v>7.484771100939258</v>
      </c>
      <c r="H8" s="137">
        <v>108.42686660221439</v>
      </c>
      <c r="I8" s="139">
        <v>129.39833366940937</v>
      </c>
    </row>
    <row r="9" spans="1:9" ht="33">
      <c r="A9" s="52" t="s">
        <v>88</v>
      </c>
      <c r="B9" s="56" t="s">
        <v>148</v>
      </c>
      <c r="C9" s="137">
        <v>49300</v>
      </c>
      <c r="D9" s="137">
        <v>257.1</v>
      </c>
      <c r="E9" s="140">
        <v>592.94857</v>
      </c>
      <c r="F9" s="140">
        <v>1979.0062300000002</v>
      </c>
      <c r="G9" s="137">
        <v>1.2027354361054767</v>
      </c>
      <c r="H9" s="137">
        <v>230.62954881369117</v>
      </c>
      <c r="I9" s="139">
        <v>29.961935491228846</v>
      </c>
    </row>
    <row r="10" spans="1:9" ht="20.25">
      <c r="A10" s="52" t="s">
        <v>38</v>
      </c>
      <c r="B10" s="53">
        <v>11020000</v>
      </c>
      <c r="C10" s="137">
        <v>1365100</v>
      </c>
      <c r="D10" s="137">
        <v>26696.6</v>
      </c>
      <c r="E10" s="140">
        <v>27750.23</v>
      </c>
      <c r="F10" s="140"/>
      <c r="G10" s="137">
        <v>2.0328349571459965</v>
      </c>
      <c r="H10" s="137">
        <v>103.9466823490632</v>
      </c>
      <c r="I10" s="139"/>
    </row>
    <row r="11" spans="1:9" ht="33">
      <c r="A11" s="133" t="s">
        <v>90</v>
      </c>
      <c r="B11" s="134">
        <v>13000000</v>
      </c>
      <c r="C11" s="135">
        <v>37330.5</v>
      </c>
      <c r="D11" s="135">
        <v>1232</v>
      </c>
      <c r="E11" s="135">
        <v>913.9060499999998</v>
      </c>
      <c r="F11" s="135">
        <v>1119.3647500000002</v>
      </c>
      <c r="G11" s="135">
        <v>2.448148430907702</v>
      </c>
      <c r="H11" s="135">
        <v>74.18068587662336</v>
      </c>
      <c r="I11" s="136">
        <v>81.64506252318556</v>
      </c>
    </row>
    <row r="12" spans="1:9" ht="66">
      <c r="A12" s="58" t="s">
        <v>91</v>
      </c>
      <c r="B12" s="59">
        <v>13010200</v>
      </c>
      <c r="C12" s="141"/>
      <c r="D12" s="141"/>
      <c r="E12" s="141">
        <v>146.4912</v>
      </c>
      <c r="F12" s="141">
        <v>71.32882000000001</v>
      </c>
      <c r="G12" s="141"/>
      <c r="H12" s="141"/>
      <c r="I12" s="139">
        <v>205.3744895821913</v>
      </c>
    </row>
    <row r="13" spans="1:9" ht="24" customHeight="1">
      <c r="A13" s="58" t="s">
        <v>92</v>
      </c>
      <c r="B13" s="61" t="s">
        <v>93</v>
      </c>
      <c r="C13" s="137">
        <v>34800</v>
      </c>
      <c r="D13" s="137">
        <v>1084.7</v>
      </c>
      <c r="E13" s="140">
        <v>603.85664</v>
      </c>
      <c r="F13" s="140">
        <v>908.9263400000001</v>
      </c>
      <c r="G13" s="137">
        <v>1.7352202298850574</v>
      </c>
      <c r="H13" s="137">
        <v>55.67038259426569</v>
      </c>
      <c r="I13" s="139">
        <v>66.43625708987594</v>
      </c>
    </row>
    <row r="14" spans="1:9" ht="20.25">
      <c r="A14" s="58" t="s">
        <v>94</v>
      </c>
      <c r="B14" s="59">
        <v>13030000</v>
      </c>
      <c r="C14" s="137">
        <v>2520</v>
      </c>
      <c r="D14" s="137">
        <v>146.7</v>
      </c>
      <c r="E14" s="140">
        <v>146.31692999999999</v>
      </c>
      <c r="F14" s="140">
        <v>138.71248</v>
      </c>
      <c r="G14" s="137">
        <v>5.806227380952381</v>
      </c>
      <c r="H14" s="137">
        <v>99.73887525562371</v>
      </c>
      <c r="I14" s="139">
        <v>105.48216714170202</v>
      </c>
    </row>
    <row r="15" spans="1:9" ht="33">
      <c r="A15" s="58" t="s">
        <v>149</v>
      </c>
      <c r="B15" s="59">
        <v>13070000</v>
      </c>
      <c r="C15" s="137">
        <v>10.5</v>
      </c>
      <c r="D15" s="137">
        <v>0.6</v>
      </c>
      <c r="E15" s="140">
        <v>17.24128</v>
      </c>
      <c r="F15" s="140">
        <v>0.39711</v>
      </c>
      <c r="G15" s="137">
        <v>164.2026666666667</v>
      </c>
      <c r="H15" s="137">
        <v>2873.5466666666666</v>
      </c>
      <c r="I15" s="139"/>
    </row>
    <row r="16" spans="1:9" ht="49.5">
      <c r="A16" s="58" t="s">
        <v>95</v>
      </c>
      <c r="B16" s="59">
        <v>14040001</v>
      </c>
      <c r="C16" s="137">
        <v>955000</v>
      </c>
      <c r="D16" s="137">
        <v>43759.5</v>
      </c>
      <c r="E16" s="140">
        <v>104998.00745</v>
      </c>
      <c r="F16" s="140"/>
      <c r="G16" s="137">
        <v>10.994555753926702</v>
      </c>
      <c r="H16" s="137">
        <v>239.94334361681467</v>
      </c>
      <c r="I16" s="139"/>
    </row>
    <row r="17" spans="1:9" ht="28.5" customHeight="1">
      <c r="A17" s="133" t="s">
        <v>97</v>
      </c>
      <c r="B17" s="134">
        <v>18000000</v>
      </c>
      <c r="C17" s="135">
        <v>5062281</v>
      </c>
      <c r="D17" s="135">
        <v>273949.5</v>
      </c>
      <c r="E17" s="135">
        <v>510994.6684400001</v>
      </c>
      <c r="F17" s="135">
        <v>142043.90050000002</v>
      </c>
      <c r="G17" s="135">
        <v>10.094158511548452</v>
      </c>
      <c r="H17" s="135">
        <v>186.52878302022822</v>
      </c>
      <c r="I17" s="136">
        <v>359.7441823557922</v>
      </c>
    </row>
    <row r="18" spans="1:9" ht="20.25">
      <c r="A18" s="62" t="s">
        <v>98</v>
      </c>
      <c r="B18" s="59">
        <v>18010000</v>
      </c>
      <c r="C18" s="137">
        <v>3092100</v>
      </c>
      <c r="D18" s="137">
        <v>195669.1</v>
      </c>
      <c r="E18" s="137">
        <v>280408.96584</v>
      </c>
      <c r="F18" s="137">
        <v>139816.27328000002</v>
      </c>
      <c r="G18" s="137">
        <v>9.068560714077812</v>
      </c>
      <c r="H18" s="137">
        <v>143.30774038414856</v>
      </c>
      <c r="I18" s="139">
        <v>200.55531395722807</v>
      </c>
    </row>
    <row r="19" spans="1:9" ht="22.5">
      <c r="A19" s="62" t="s">
        <v>150</v>
      </c>
      <c r="B19" s="59" t="s">
        <v>100</v>
      </c>
      <c r="C19" s="137">
        <v>197900</v>
      </c>
      <c r="D19" s="137">
        <v>7047.7</v>
      </c>
      <c r="E19" s="140">
        <v>38882.22285</v>
      </c>
      <c r="F19" s="140">
        <v>27.15327</v>
      </c>
      <c r="G19" s="137">
        <v>19.647409221829207</v>
      </c>
      <c r="H19" s="137">
        <v>551.7008790101735</v>
      </c>
      <c r="I19" s="139"/>
    </row>
    <row r="20" spans="1:9" ht="20.25">
      <c r="A20" s="62" t="s">
        <v>151</v>
      </c>
      <c r="B20" s="59"/>
      <c r="C20" s="137">
        <v>2807400</v>
      </c>
      <c r="D20" s="137">
        <v>185596</v>
      </c>
      <c r="E20" s="137">
        <v>231848.31782</v>
      </c>
      <c r="F20" s="137">
        <v>139789.12001</v>
      </c>
      <c r="G20" s="137">
        <v>8.258471105649354</v>
      </c>
      <c r="H20" s="137">
        <v>124.92096694971875</v>
      </c>
      <c r="I20" s="139">
        <v>165.855767461312</v>
      </c>
    </row>
    <row r="21" spans="1:9" ht="22.5">
      <c r="A21" s="62" t="s">
        <v>102</v>
      </c>
      <c r="B21" s="59" t="s">
        <v>103</v>
      </c>
      <c r="C21" s="137">
        <v>941714.2</v>
      </c>
      <c r="D21" s="137">
        <v>61224.9</v>
      </c>
      <c r="E21" s="140">
        <v>69644.29341</v>
      </c>
      <c r="F21" s="140">
        <v>43444.179379999994</v>
      </c>
      <c r="G21" s="137">
        <v>7.395480859267069</v>
      </c>
      <c r="H21" s="137">
        <v>113.75158376738877</v>
      </c>
      <c r="I21" s="139">
        <v>160.30753579399294</v>
      </c>
    </row>
    <row r="22" spans="1:9" ht="22.5">
      <c r="A22" s="62" t="s">
        <v>104</v>
      </c>
      <c r="B22" s="59" t="s">
        <v>105</v>
      </c>
      <c r="C22" s="137">
        <v>1865685.8</v>
      </c>
      <c r="D22" s="137">
        <v>124371.1</v>
      </c>
      <c r="E22" s="140">
        <v>162204.02441</v>
      </c>
      <c r="F22" s="140">
        <v>96344.94063000001</v>
      </c>
      <c r="G22" s="137">
        <v>8.694069730819628</v>
      </c>
      <c r="H22" s="137">
        <v>130.41938554053152</v>
      </c>
      <c r="I22" s="139">
        <v>168.35759444071184</v>
      </c>
    </row>
    <row r="23" spans="1:9" ht="22.5">
      <c r="A23" s="63" t="s">
        <v>106</v>
      </c>
      <c r="B23" s="59" t="s">
        <v>107</v>
      </c>
      <c r="C23" s="137">
        <v>86800</v>
      </c>
      <c r="D23" s="137">
        <v>3025.4</v>
      </c>
      <c r="E23" s="140">
        <v>9678.42517</v>
      </c>
      <c r="F23" s="140"/>
      <c r="G23" s="137">
        <v>11.150259412442397</v>
      </c>
      <c r="H23" s="137">
        <v>319.9056379321743</v>
      </c>
      <c r="I23" s="139"/>
    </row>
    <row r="24" spans="1:9" ht="33">
      <c r="A24" s="62" t="s">
        <v>108</v>
      </c>
      <c r="B24" s="59">
        <v>18020000</v>
      </c>
      <c r="C24" s="137">
        <v>58881</v>
      </c>
      <c r="D24" s="137">
        <v>1123.3</v>
      </c>
      <c r="E24" s="140">
        <v>1416.32624</v>
      </c>
      <c r="F24" s="140">
        <v>43</v>
      </c>
      <c r="G24" s="137">
        <v>2.405404527776363</v>
      </c>
      <c r="H24" s="137">
        <v>126.0861960295558</v>
      </c>
      <c r="I24" s="139"/>
    </row>
    <row r="25" spans="1:9" ht="20.25">
      <c r="A25" s="62" t="s">
        <v>47</v>
      </c>
      <c r="B25" s="59">
        <v>18030000</v>
      </c>
      <c r="C25" s="137">
        <v>11300</v>
      </c>
      <c r="D25" s="137">
        <v>501.1</v>
      </c>
      <c r="E25" s="140">
        <v>889.85973</v>
      </c>
      <c r="F25" s="140">
        <v>620.9718</v>
      </c>
      <c r="G25" s="137">
        <v>7.874864867256637</v>
      </c>
      <c r="H25" s="137">
        <v>177.5812672121333</v>
      </c>
      <c r="I25" s="139">
        <v>143.3011499072905</v>
      </c>
    </row>
    <row r="26" spans="1:9" ht="33">
      <c r="A26" s="62" t="s">
        <v>48</v>
      </c>
      <c r="B26" s="59">
        <v>18040000</v>
      </c>
      <c r="C26" s="137"/>
      <c r="D26" s="137"/>
      <c r="E26" s="140">
        <v>-146.91538999999997</v>
      </c>
      <c r="F26" s="140">
        <v>1625.9847999999997</v>
      </c>
      <c r="G26" s="137"/>
      <c r="H26" s="137"/>
      <c r="I26" s="139"/>
    </row>
    <row r="27" spans="1:9" ht="20.25">
      <c r="A27" s="142" t="s">
        <v>152</v>
      </c>
      <c r="B27" s="59">
        <v>18050000</v>
      </c>
      <c r="C27" s="137">
        <v>1900000</v>
      </c>
      <c r="D27" s="137">
        <v>76656</v>
      </c>
      <c r="E27" s="140">
        <v>228426.13913999998</v>
      </c>
      <c r="F27" s="140"/>
      <c r="G27" s="137">
        <v>12.022428375789474</v>
      </c>
      <c r="H27" s="137">
        <v>297.9885972917971</v>
      </c>
      <c r="I27" s="139"/>
    </row>
    <row r="28" spans="1:9" ht="20.25">
      <c r="A28" s="143" t="s">
        <v>110</v>
      </c>
      <c r="B28" s="134">
        <v>190000</v>
      </c>
      <c r="C28" s="135">
        <v>32600</v>
      </c>
      <c r="D28" s="135">
        <v>414.1</v>
      </c>
      <c r="E28" s="135">
        <v>454.23788</v>
      </c>
      <c r="F28" s="135">
        <v>0.30994</v>
      </c>
      <c r="G28" s="135">
        <v>1.3933677300613498</v>
      </c>
      <c r="H28" s="135">
        <v>109.6927988408597</v>
      </c>
      <c r="I28" s="136">
        <v>0.06823297079494998</v>
      </c>
    </row>
    <row r="29" spans="1:9" ht="20.25">
      <c r="A29" s="64" t="s">
        <v>153</v>
      </c>
      <c r="B29" s="59">
        <v>19010000</v>
      </c>
      <c r="C29" s="137">
        <v>32600</v>
      </c>
      <c r="D29" s="137">
        <v>414.1</v>
      </c>
      <c r="E29" s="140">
        <v>454.23788</v>
      </c>
      <c r="F29" s="140"/>
      <c r="G29" s="137">
        <v>1.3933677300613498</v>
      </c>
      <c r="H29" s="137">
        <v>109.6927988408597</v>
      </c>
      <c r="I29" s="139"/>
    </row>
    <row r="30" spans="1:9" ht="20.25">
      <c r="A30" s="49" t="s">
        <v>51</v>
      </c>
      <c r="B30" s="50">
        <v>20000000</v>
      </c>
      <c r="C30" s="131">
        <v>413646</v>
      </c>
      <c r="D30" s="131">
        <v>19583.399999999998</v>
      </c>
      <c r="E30" s="131">
        <v>60656.15340000001</v>
      </c>
      <c r="F30" s="131">
        <v>18656.14415</v>
      </c>
      <c r="G30" s="131">
        <v>14.66378337999159</v>
      </c>
      <c r="H30" s="131">
        <v>309.73249486810266</v>
      </c>
      <c r="I30" s="132">
        <v>325.1269550251626</v>
      </c>
    </row>
    <row r="31" spans="1:9" ht="33">
      <c r="A31" s="144" t="s">
        <v>112</v>
      </c>
      <c r="B31" s="134">
        <v>21000000</v>
      </c>
      <c r="C31" s="135">
        <v>22411</v>
      </c>
      <c r="D31" s="135">
        <v>338.2</v>
      </c>
      <c r="E31" s="135">
        <v>822.22186</v>
      </c>
      <c r="F31" s="135">
        <v>546.6970200000001</v>
      </c>
      <c r="G31" s="135">
        <v>3.6688316451742446</v>
      </c>
      <c r="H31" s="135">
        <v>243.11704908338262</v>
      </c>
      <c r="I31" s="136">
        <v>150.39808704280114</v>
      </c>
    </row>
    <row r="32" spans="1:9" ht="66">
      <c r="A32" s="65" t="s">
        <v>113</v>
      </c>
      <c r="B32" s="59">
        <v>21010300</v>
      </c>
      <c r="C32" s="137">
        <v>15000</v>
      </c>
      <c r="D32" s="137">
        <v>28.7</v>
      </c>
      <c r="E32" s="140">
        <v>443.781</v>
      </c>
      <c r="F32" s="140">
        <v>236.389</v>
      </c>
      <c r="G32" s="137">
        <v>2.95854</v>
      </c>
      <c r="H32" s="137">
        <v>1546.2752613240418</v>
      </c>
      <c r="I32" s="139">
        <v>187.73335476693077</v>
      </c>
    </row>
    <row r="33" spans="1:9" ht="20.25">
      <c r="A33" s="66" t="s">
        <v>54</v>
      </c>
      <c r="B33" s="59">
        <v>21080500</v>
      </c>
      <c r="C33" s="137"/>
      <c r="D33" s="137"/>
      <c r="E33" s="140">
        <v>0.30405</v>
      </c>
      <c r="F33" s="140">
        <v>1.94711</v>
      </c>
      <c r="G33" s="137"/>
      <c r="H33" s="137"/>
      <c r="I33" s="139">
        <v>15.61545059087571</v>
      </c>
    </row>
    <row r="34" spans="1:9" ht="99">
      <c r="A34" s="64" t="s">
        <v>55</v>
      </c>
      <c r="B34" s="59">
        <v>21080900</v>
      </c>
      <c r="C34" s="137">
        <v>411</v>
      </c>
      <c r="D34" s="137">
        <v>27.6</v>
      </c>
      <c r="E34" s="140">
        <v>13.739510000000001</v>
      </c>
      <c r="F34" s="140">
        <v>23.1995</v>
      </c>
      <c r="G34" s="137">
        <v>3.3429464720194653</v>
      </c>
      <c r="H34" s="137">
        <v>49.780833333333334</v>
      </c>
      <c r="I34" s="139">
        <v>59.22330222634109</v>
      </c>
    </row>
    <row r="35" spans="1:9" ht="20.25">
      <c r="A35" s="66" t="s">
        <v>56</v>
      </c>
      <c r="B35" s="59">
        <v>21081100</v>
      </c>
      <c r="C35" s="137">
        <v>7000</v>
      </c>
      <c r="D35" s="137">
        <v>281.9</v>
      </c>
      <c r="E35" s="140">
        <v>364.3973</v>
      </c>
      <c r="F35" s="140">
        <v>285.16141</v>
      </c>
      <c r="G35" s="137">
        <v>5.2056757142857135</v>
      </c>
      <c r="H35" s="137">
        <v>129.26473926924442</v>
      </c>
      <c r="I35" s="139">
        <v>127.78632985437966</v>
      </c>
    </row>
    <row r="36" spans="1:9" ht="49.5">
      <c r="A36" s="144" t="s">
        <v>114</v>
      </c>
      <c r="B36" s="134">
        <v>22000000</v>
      </c>
      <c r="C36" s="135">
        <v>382125</v>
      </c>
      <c r="D36" s="135">
        <v>18734.899999999998</v>
      </c>
      <c r="E36" s="135">
        <v>34585.909320000006</v>
      </c>
      <c r="F36" s="135">
        <v>17462.75754</v>
      </c>
      <c r="G36" s="135">
        <v>9.050941267909716</v>
      </c>
      <c r="H36" s="135">
        <v>184.60685309235708</v>
      </c>
      <c r="I36" s="136">
        <v>198.05525697060105</v>
      </c>
    </row>
    <row r="37" spans="1:9" ht="20.25">
      <c r="A37" s="64" t="s">
        <v>115</v>
      </c>
      <c r="B37" s="59">
        <v>22010000</v>
      </c>
      <c r="C37" s="137">
        <v>269325</v>
      </c>
      <c r="D37" s="137">
        <v>14452.5</v>
      </c>
      <c r="E37" s="140">
        <v>18567.575920000003</v>
      </c>
      <c r="F37" s="140">
        <v>9016.08447</v>
      </c>
      <c r="G37" s="137">
        <v>6.8941152585166625</v>
      </c>
      <c r="H37" s="137">
        <v>128.47310790520675</v>
      </c>
      <c r="I37" s="139">
        <v>205.93835363656484</v>
      </c>
    </row>
    <row r="38" spans="1:9" ht="66">
      <c r="A38" s="62" t="s">
        <v>116</v>
      </c>
      <c r="B38" s="59">
        <v>22080400</v>
      </c>
      <c r="C38" s="137">
        <v>52600</v>
      </c>
      <c r="D38" s="137">
        <v>3504.3</v>
      </c>
      <c r="E38" s="138">
        <v>12263.45077</v>
      </c>
      <c r="F38" s="138">
        <v>7855.473069999999</v>
      </c>
      <c r="G38" s="137">
        <v>23.314545190114067</v>
      </c>
      <c r="H38" s="137">
        <v>349.95436378163964</v>
      </c>
      <c r="I38" s="139">
        <v>156.1134595042282</v>
      </c>
    </row>
    <row r="39" spans="1:9" ht="20.25">
      <c r="A39" s="66" t="s">
        <v>60</v>
      </c>
      <c r="B39" s="59">
        <v>22090000</v>
      </c>
      <c r="C39" s="137">
        <v>60200</v>
      </c>
      <c r="D39" s="137">
        <v>778.1</v>
      </c>
      <c r="E39" s="138">
        <v>3754.88263</v>
      </c>
      <c r="F39" s="138">
        <v>591.2</v>
      </c>
      <c r="G39" s="137">
        <v>6.237346561461794</v>
      </c>
      <c r="H39" s="137">
        <v>482.5707017092919</v>
      </c>
      <c r="I39" s="139">
        <v>635.1289969553451</v>
      </c>
    </row>
    <row r="40" spans="1:9" ht="20.25">
      <c r="A40" s="144" t="s">
        <v>61</v>
      </c>
      <c r="B40" s="134">
        <v>24000000</v>
      </c>
      <c r="C40" s="135">
        <v>9110</v>
      </c>
      <c r="D40" s="135">
        <v>510.29999999999995</v>
      </c>
      <c r="E40" s="135">
        <v>25248.022220000003</v>
      </c>
      <c r="F40" s="135">
        <v>646.68959</v>
      </c>
      <c r="G40" s="135">
        <v>277.1462373216246</v>
      </c>
      <c r="H40" s="135">
        <v>4947.682190868118</v>
      </c>
      <c r="I40" s="136">
        <v>3904.194935316649</v>
      </c>
    </row>
    <row r="41" spans="1:9" ht="66">
      <c r="A41" s="64" t="s">
        <v>117</v>
      </c>
      <c r="B41" s="59">
        <v>24030000</v>
      </c>
      <c r="C41" s="137">
        <v>110</v>
      </c>
      <c r="D41" s="137">
        <v>0.4</v>
      </c>
      <c r="E41" s="140">
        <v>0</v>
      </c>
      <c r="F41" s="140">
        <v>0</v>
      </c>
      <c r="G41" s="137">
        <v>0</v>
      </c>
      <c r="H41" s="137"/>
      <c r="I41" s="139"/>
    </row>
    <row r="42" spans="1:9" ht="20.25">
      <c r="A42" s="66" t="s">
        <v>54</v>
      </c>
      <c r="B42" s="59">
        <v>24060300</v>
      </c>
      <c r="C42" s="137">
        <v>9000</v>
      </c>
      <c r="D42" s="137">
        <v>509.9</v>
      </c>
      <c r="E42" s="140">
        <v>25248.022220000003</v>
      </c>
      <c r="F42" s="140">
        <v>646.68959</v>
      </c>
      <c r="G42" s="137">
        <v>280.5335802222222</v>
      </c>
      <c r="H42" s="137">
        <v>4951.563486958228</v>
      </c>
      <c r="I42" s="139">
        <v>3904.194935316649</v>
      </c>
    </row>
    <row r="43" spans="1:9" ht="20.25">
      <c r="A43" s="49" t="s">
        <v>62</v>
      </c>
      <c r="B43" s="50">
        <v>30000000</v>
      </c>
      <c r="C43" s="131">
        <v>1100</v>
      </c>
      <c r="D43" s="131">
        <v>74.2</v>
      </c>
      <c r="E43" s="131">
        <v>311.7271</v>
      </c>
      <c r="F43" s="131">
        <v>97.37911000000001</v>
      </c>
      <c r="G43" s="131">
        <v>28.338827272727272</v>
      </c>
      <c r="H43" s="131">
        <v>420.1173854447439</v>
      </c>
      <c r="I43" s="132">
        <v>320.1170148299774</v>
      </c>
    </row>
    <row r="44" spans="1:9" ht="99">
      <c r="A44" s="62" t="s">
        <v>154</v>
      </c>
      <c r="B44" s="67">
        <v>31010200</v>
      </c>
      <c r="C44" s="137">
        <v>1100</v>
      </c>
      <c r="D44" s="137">
        <v>74.2</v>
      </c>
      <c r="E44" s="140">
        <v>311.11674</v>
      </c>
      <c r="F44" s="140">
        <v>97.27921</v>
      </c>
      <c r="G44" s="137">
        <v>28.283340000000003</v>
      </c>
      <c r="H44" s="137">
        <v>419.2947978436657</v>
      </c>
      <c r="I44" s="139">
        <v>319.81832500490077</v>
      </c>
    </row>
    <row r="45" spans="1:9" ht="49.5">
      <c r="A45" s="145" t="s">
        <v>118</v>
      </c>
      <c r="B45" s="59">
        <v>31020000</v>
      </c>
      <c r="C45" s="141"/>
      <c r="D45" s="141"/>
      <c r="E45" s="138">
        <v>0.61036</v>
      </c>
      <c r="F45" s="138">
        <v>0.0999</v>
      </c>
      <c r="G45" s="141"/>
      <c r="H45" s="141"/>
      <c r="I45" s="146">
        <v>610.9709709709709</v>
      </c>
    </row>
    <row r="46" spans="1:9" ht="20.25">
      <c r="A46" s="147" t="s">
        <v>119</v>
      </c>
      <c r="B46" s="148"/>
      <c r="C46" s="149">
        <v>15901357.5</v>
      </c>
      <c r="D46" s="149">
        <v>917175.7</v>
      </c>
      <c r="E46" s="149">
        <v>1304330.8512999997</v>
      </c>
      <c r="F46" s="149">
        <v>625771.428312</v>
      </c>
      <c r="G46" s="149">
        <v>8.202638367824884</v>
      </c>
      <c r="H46" s="149">
        <v>142.2116668921778</v>
      </c>
      <c r="I46" s="150">
        <v>208.43566712823463</v>
      </c>
    </row>
    <row r="47" spans="1:9" ht="20.25">
      <c r="A47" s="144" t="s">
        <v>155</v>
      </c>
      <c r="B47" s="134">
        <v>40000000</v>
      </c>
      <c r="C47" s="135">
        <v>9660371</v>
      </c>
      <c r="D47" s="135">
        <v>700317.9999999999</v>
      </c>
      <c r="E47" s="135">
        <v>670924.5384099999</v>
      </c>
      <c r="F47" s="135">
        <v>601398.78183</v>
      </c>
      <c r="G47" s="135">
        <v>6.945121863435679</v>
      </c>
      <c r="H47" s="135">
        <v>95.80284076805108</v>
      </c>
      <c r="I47" s="136">
        <v>111.5606746605704</v>
      </c>
    </row>
    <row r="48" spans="1:9" ht="115.5">
      <c r="A48" s="151" t="s">
        <v>156</v>
      </c>
      <c r="B48" s="152">
        <v>41030600</v>
      </c>
      <c r="C48" s="141">
        <v>2288229.9</v>
      </c>
      <c r="D48" s="141">
        <v>184195.3</v>
      </c>
      <c r="E48" s="140">
        <v>164722.9</v>
      </c>
      <c r="F48" s="140">
        <v>150578.637</v>
      </c>
      <c r="G48" s="137">
        <v>7.198704116225385</v>
      </c>
      <c r="H48" s="137">
        <v>89.42839475274343</v>
      </c>
      <c r="I48" s="139">
        <v>109.39327336320623</v>
      </c>
    </row>
    <row r="49" spans="1:9" ht="148.5">
      <c r="A49" s="151" t="s">
        <v>157</v>
      </c>
      <c r="B49" s="152">
        <v>41030800</v>
      </c>
      <c r="C49" s="141">
        <v>1668303.8</v>
      </c>
      <c r="D49" s="141">
        <v>119472.9</v>
      </c>
      <c r="E49" s="140">
        <v>109759.21117</v>
      </c>
      <c r="F49" s="140">
        <v>13662.66403</v>
      </c>
      <c r="G49" s="137">
        <v>6.579090161516145</v>
      </c>
      <c r="H49" s="137">
        <v>91.86954629041398</v>
      </c>
      <c r="I49" s="139">
        <v>803.3514615377687</v>
      </c>
    </row>
    <row r="50" spans="1:9" ht="330">
      <c r="A50" s="151" t="s">
        <v>158</v>
      </c>
      <c r="B50" s="152">
        <v>41030900</v>
      </c>
      <c r="C50" s="141">
        <v>269440.5</v>
      </c>
      <c r="D50" s="141"/>
      <c r="E50" s="140">
        <v>0</v>
      </c>
      <c r="F50" s="140">
        <v>5898.42</v>
      </c>
      <c r="G50" s="137"/>
      <c r="H50" s="137"/>
      <c r="I50" s="139"/>
    </row>
    <row r="51" spans="1:9" ht="82.5">
      <c r="A51" s="151" t="s">
        <v>159</v>
      </c>
      <c r="B51" s="152">
        <v>41031000</v>
      </c>
      <c r="C51" s="141">
        <v>538.4</v>
      </c>
      <c r="D51" s="141">
        <v>19.5</v>
      </c>
      <c r="E51" s="140">
        <v>13.20716</v>
      </c>
      <c r="F51" s="140">
        <v>3.3</v>
      </c>
      <c r="G51" s="137">
        <v>2.453038632986627</v>
      </c>
      <c r="H51" s="137">
        <v>67.72902564102564</v>
      </c>
      <c r="I51" s="139">
        <v>400.2169696969697</v>
      </c>
    </row>
    <row r="52" spans="1:9" ht="33">
      <c r="A52" s="151" t="s">
        <v>160</v>
      </c>
      <c r="B52" s="152">
        <v>41033500</v>
      </c>
      <c r="C52" s="141">
        <v>292244.9</v>
      </c>
      <c r="D52" s="141"/>
      <c r="E52" s="140">
        <v>0</v>
      </c>
      <c r="F52" s="140">
        <v>22461</v>
      </c>
      <c r="G52" s="137"/>
      <c r="H52" s="137"/>
      <c r="I52" s="139"/>
    </row>
    <row r="53" spans="1:9" ht="66">
      <c r="A53" s="151" t="s">
        <v>161</v>
      </c>
      <c r="B53" s="152">
        <v>41033700</v>
      </c>
      <c r="C53" s="141"/>
      <c r="D53" s="141"/>
      <c r="E53" s="140">
        <v>12.8</v>
      </c>
      <c r="F53" s="140">
        <v>0</v>
      </c>
      <c r="G53" s="137"/>
      <c r="H53" s="137"/>
      <c r="I53" s="139"/>
    </row>
    <row r="54" spans="1:9" ht="33">
      <c r="A54" s="151" t="s">
        <v>162</v>
      </c>
      <c r="B54" s="152">
        <v>41033900</v>
      </c>
      <c r="C54" s="141">
        <v>2099900.5</v>
      </c>
      <c r="D54" s="141">
        <v>162543.7</v>
      </c>
      <c r="E54" s="140">
        <v>162543.7</v>
      </c>
      <c r="F54" s="140">
        <v>161338.8</v>
      </c>
      <c r="G54" s="137">
        <v>7.74054294477286</v>
      </c>
      <c r="H54" s="137">
        <v>100</v>
      </c>
      <c r="I54" s="139">
        <v>100.74681353772313</v>
      </c>
    </row>
    <row r="55" spans="1:9" ht="33">
      <c r="A55" s="151" t="s">
        <v>163</v>
      </c>
      <c r="B55" s="152">
        <v>41034200</v>
      </c>
      <c r="C55" s="141">
        <v>3032115.3</v>
      </c>
      <c r="D55" s="141">
        <v>233217.5</v>
      </c>
      <c r="E55" s="140">
        <v>233217.5</v>
      </c>
      <c r="F55" s="140">
        <v>246854.4</v>
      </c>
      <c r="G55" s="137">
        <v>7.6915775597319795</v>
      </c>
      <c r="H55" s="137">
        <v>100</v>
      </c>
      <c r="I55" s="139">
        <v>94.47573144331234</v>
      </c>
    </row>
    <row r="56" spans="1:9" ht="148.5">
      <c r="A56" s="151" t="s">
        <v>164</v>
      </c>
      <c r="B56" s="152">
        <v>41035800</v>
      </c>
      <c r="C56" s="141">
        <v>9597.7</v>
      </c>
      <c r="D56" s="141">
        <v>869.1</v>
      </c>
      <c r="E56" s="140">
        <v>655.2200799999999</v>
      </c>
      <c r="F56" s="140">
        <v>601.5608000000001</v>
      </c>
      <c r="G56" s="137">
        <v>6.826844764891588</v>
      </c>
      <c r="H56" s="137">
        <v>75.39064319410885</v>
      </c>
      <c r="I56" s="139">
        <v>108.9200094155071</v>
      </c>
    </row>
    <row r="57" spans="1:9" ht="23.25" thickBot="1">
      <c r="A57" s="153" t="s">
        <v>165</v>
      </c>
      <c r="B57" s="154"/>
      <c r="C57" s="155">
        <v>25561728.5</v>
      </c>
      <c r="D57" s="155">
        <v>1617493.6999999997</v>
      </c>
      <c r="E57" s="155">
        <v>1975255.3897099998</v>
      </c>
      <c r="F57" s="155">
        <v>1227170.210142</v>
      </c>
      <c r="G57" s="155">
        <v>7.727393668663682</v>
      </c>
      <c r="H57" s="155">
        <v>122.11827407488511</v>
      </c>
      <c r="I57" s="156">
        <v>160.96018086043958</v>
      </c>
    </row>
    <row r="58" spans="1:9" ht="20.25">
      <c r="A58" s="157" t="s">
        <v>166</v>
      </c>
      <c r="B58" s="158"/>
      <c r="C58" s="159"/>
      <c r="D58" s="159"/>
      <c r="E58" s="160"/>
      <c r="F58" s="160"/>
      <c r="G58" s="159"/>
      <c r="H58" s="159"/>
      <c r="I58" s="161"/>
    </row>
    <row r="59" spans="1:9" ht="20.25">
      <c r="A59" s="49" t="s">
        <v>35</v>
      </c>
      <c r="B59" s="50"/>
      <c r="C59" s="131"/>
      <c r="D59" s="131"/>
      <c r="E59" s="162">
        <v>-35.48686</v>
      </c>
      <c r="F59" s="162">
        <v>161174.29054</v>
      </c>
      <c r="G59" s="131"/>
      <c r="H59" s="131"/>
      <c r="I59" s="132"/>
    </row>
    <row r="60" spans="1:9" ht="33">
      <c r="A60" s="163" t="s">
        <v>167</v>
      </c>
      <c r="B60" s="67" t="s">
        <v>168</v>
      </c>
      <c r="C60" s="164"/>
      <c r="D60" s="141"/>
      <c r="E60" s="138">
        <v>10.20833</v>
      </c>
      <c r="F60" s="138">
        <v>262.84367</v>
      </c>
      <c r="G60" s="141"/>
      <c r="H60" s="141"/>
      <c r="I60" s="146"/>
    </row>
    <row r="61" spans="1:9" ht="20.25">
      <c r="A61" s="165" t="s">
        <v>169</v>
      </c>
      <c r="B61" s="59">
        <v>18010000</v>
      </c>
      <c r="C61" s="164"/>
      <c r="D61" s="141"/>
      <c r="E61" s="138"/>
      <c r="F61" s="138">
        <v>2130.44385</v>
      </c>
      <c r="G61" s="141"/>
      <c r="H61" s="141"/>
      <c r="I61" s="146"/>
    </row>
    <row r="62" spans="1:9" ht="82.5">
      <c r="A62" s="163" t="s">
        <v>170</v>
      </c>
      <c r="B62" s="59">
        <v>18041500</v>
      </c>
      <c r="C62" s="164"/>
      <c r="D62" s="141"/>
      <c r="E62" s="138">
        <v>-22.08725</v>
      </c>
      <c r="F62" s="138">
        <v>50.943839999999994</v>
      </c>
      <c r="G62" s="141"/>
      <c r="H62" s="141"/>
      <c r="I62" s="146"/>
    </row>
    <row r="63" spans="1:9" ht="20.25">
      <c r="A63" s="163" t="s">
        <v>171</v>
      </c>
      <c r="B63" s="59">
        <v>18050000</v>
      </c>
      <c r="C63" s="164"/>
      <c r="D63" s="141"/>
      <c r="E63" s="138"/>
      <c r="F63" s="138">
        <v>158315.89764999997</v>
      </c>
      <c r="G63" s="141"/>
      <c r="H63" s="141"/>
      <c r="I63" s="146"/>
    </row>
    <row r="64" spans="1:9" ht="33">
      <c r="A64" s="163" t="s">
        <v>172</v>
      </c>
      <c r="B64" s="59" t="s">
        <v>173</v>
      </c>
      <c r="C64" s="137"/>
      <c r="D64" s="137"/>
      <c r="E64" s="140">
        <v>-23.60794</v>
      </c>
      <c r="F64" s="140">
        <v>414.16152999999997</v>
      </c>
      <c r="G64" s="137"/>
      <c r="H64" s="137"/>
      <c r="I64" s="139"/>
    </row>
    <row r="65" spans="1:9" ht="20.25">
      <c r="A65" s="49" t="s">
        <v>51</v>
      </c>
      <c r="B65" s="50">
        <v>20000000</v>
      </c>
      <c r="C65" s="131">
        <v>298050</v>
      </c>
      <c r="D65" s="131">
        <v>10100</v>
      </c>
      <c r="E65" s="131">
        <v>37994.25417</v>
      </c>
      <c r="F65" s="131">
        <v>8908.628369999999</v>
      </c>
      <c r="G65" s="131">
        <v>12.747610860593861</v>
      </c>
      <c r="H65" s="131">
        <v>376.18073435643566</v>
      </c>
      <c r="I65" s="132">
        <v>426.48826050423753</v>
      </c>
    </row>
    <row r="66" spans="1:9" ht="82.5">
      <c r="A66" s="62" t="s">
        <v>174</v>
      </c>
      <c r="B66" s="59">
        <v>21010800</v>
      </c>
      <c r="C66" s="137">
        <v>15000</v>
      </c>
      <c r="D66" s="137"/>
      <c r="E66" s="140">
        <v>23646.783789999998</v>
      </c>
      <c r="F66" s="140">
        <v>0</v>
      </c>
      <c r="G66" s="137">
        <v>157.64522526666664</v>
      </c>
      <c r="H66" s="137"/>
      <c r="I66" s="139"/>
    </row>
    <row r="67" spans="1:9" ht="66">
      <c r="A67" s="62" t="s">
        <v>175</v>
      </c>
      <c r="B67" s="56" t="s">
        <v>176</v>
      </c>
      <c r="C67" s="137">
        <v>1600</v>
      </c>
      <c r="D67" s="137">
        <v>100</v>
      </c>
      <c r="E67" s="140">
        <v>377.20624</v>
      </c>
      <c r="F67" s="140">
        <v>404.64358999999996</v>
      </c>
      <c r="G67" s="137">
        <v>23.57539</v>
      </c>
      <c r="H67" s="137">
        <v>377.20624</v>
      </c>
      <c r="I67" s="139">
        <v>93.21937856472657</v>
      </c>
    </row>
    <row r="68" spans="1:9" ht="33">
      <c r="A68" s="166" t="s">
        <v>177</v>
      </c>
      <c r="B68" s="59">
        <v>24170000</v>
      </c>
      <c r="C68" s="137">
        <v>281450</v>
      </c>
      <c r="D68" s="137">
        <v>10000</v>
      </c>
      <c r="E68" s="140">
        <v>13970.264140000001</v>
      </c>
      <c r="F68" s="140">
        <v>8503.984779999999</v>
      </c>
      <c r="G68" s="137">
        <v>4.963675302895719</v>
      </c>
      <c r="H68" s="137">
        <v>139.7026414</v>
      </c>
      <c r="I68" s="139">
        <v>164.27903508077543</v>
      </c>
    </row>
    <row r="69" spans="1:9" ht="20.25">
      <c r="A69" s="167" t="s">
        <v>62</v>
      </c>
      <c r="B69" s="50">
        <v>30000000</v>
      </c>
      <c r="C69" s="131">
        <v>350000</v>
      </c>
      <c r="D69" s="131">
        <v>3300</v>
      </c>
      <c r="E69" s="131">
        <v>5308.93506</v>
      </c>
      <c r="F69" s="131">
        <v>3519.21477</v>
      </c>
      <c r="G69" s="131">
        <v>1.5168385885714284</v>
      </c>
      <c r="H69" s="131">
        <v>160.87681999999998</v>
      </c>
      <c r="I69" s="132">
        <v>150.855671135979</v>
      </c>
    </row>
    <row r="70" spans="1:9" ht="49.5">
      <c r="A70" s="123" t="s">
        <v>178</v>
      </c>
      <c r="B70" s="59">
        <v>31030000</v>
      </c>
      <c r="C70" s="137">
        <v>100000</v>
      </c>
      <c r="D70" s="137">
        <v>2000</v>
      </c>
      <c r="E70" s="140">
        <v>2869.65278</v>
      </c>
      <c r="F70" s="140">
        <v>0.1133</v>
      </c>
      <c r="G70" s="137">
        <v>2.86965278</v>
      </c>
      <c r="H70" s="137">
        <v>143.482639</v>
      </c>
      <c r="I70" s="139"/>
    </row>
    <row r="71" spans="1:9" ht="20.25">
      <c r="A71" s="65" t="s">
        <v>179</v>
      </c>
      <c r="B71" s="59">
        <v>33010000</v>
      </c>
      <c r="C71" s="137">
        <v>250000</v>
      </c>
      <c r="D71" s="137">
        <v>1300</v>
      </c>
      <c r="E71" s="140">
        <v>2439.28228</v>
      </c>
      <c r="F71" s="140">
        <v>3519.10147</v>
      </c>
      <c r="G71" s="137">
        <v>0.9757129119999999</v>
      </c>
      <c r="H71" s="137">
        <v>187.63709846153844</v>
      </c>
      <c r="I71" s="139">
        <v>69.31548580780195</v>
      </c>
    </row>
    <row r="72" spans="1:9" ht="66">
      <c r="A72" s="65" t="s">
        <v>180</v>
      </c>
      <c r="B72" s="59">
        <v>50110000</v>
      </c>
      <c r="C72" s="137">
        <v>246870</v>
      </c>
      <c r="D72" s="137">
        <v>14470</v>
      </c>
      <c r="E72" s="137">
        <v>12342.04571</v>
      </c>
      <c r="F72" s="137">
        <v>18854.1709</v>
      </c>
      <c r="G72" s="137">
        <v>4.9994109085753635</v>
      </c>
      <c r="H72" s="137"/>
      <c r="I72" s="139">
        <v>65.46055923360703</v>
      </c>
    </row>
    <row r="73" spans="1:9" ht="33">
      <c r="A73" s="65" t="s">
        <v>181</v>
      </c>
      <c r="B73" s="59">
        <v>50110002</v>
      </c>
      <c r="C73" s="137">
        <v>9000</v>
      </c>
      <c r="D73" s="137">
        <v>300</v>
      </c>
      <c r="E73" s="140">
        <v>0</v>
      </c>
      <c r="F73" s="140">
        <v>1171.9149499999999</v>
      </c>
      <c r="G73" s="137">
        <v>0</v>
      </c>
      <c r="H73" s="137">
        <v>0</v>
      </c>
      <c r="I73" s="139">
        <v>0</v>
      </c>
    </row>
    <row r="74" spans="1:9" ht="66">
      <c r="A74" s="65" t="s">
        <v>182</v>
      </c>
      <c r="B74" s="59">
        <v>50110004</v>
      </c>
      <c r="C74" s="137">
        <v>75000</v>
      </c>
      <c r="D74" s="137">
        <v>6250</v>
      </c>
      <c r="E74" s="140">
        <v>1160.01927</v>
      </c>
      <c r="F74" s="140">
        <v>7426.1572400000005</v>
      </c>
      <c r="G74" s="137">
        <v>1.54669236</v>
      </c>
      <c r="H74" s="137">
        <v>18.56030832</v>
      </c>
      <c r="I74" s="139">
        <v>15.620720549138278</v>
      </c>
    </row>
    <row r="75" spans="1:9" ht="82.5">
      <c r="A75" s="65" t="s">
        <v>183</v>
      </c>
      <c r="B75" s="59">
        <v>50110005</v>
      </c>
      <c r="C75" s="137">
        <v>157870</v>
      </c>
      <c r="D75" s="137">
        <v>7870</v>
      </c>
      <c r="E75" s="140">
        <v>10115.54436</v>
      </c>
      <c r="F75" s="140">
        <v>10080.94548</v>
      </c>
      <c r="G75" s="137">
        <v>6.407515272059289</v>
      </c>
      <c r="H75" s="137">
        <v>128.53296518424395</v>
      </c>
      <c r="I75" s="139">
        <v>100.34321066479966</v>
      </c>
    </row>
    <row r="76" spans="1:9" ht="49.5">
      <c r="A76" s="168" t="s">
        <v>184</v>
      </c>
      <c r="B76" s="59">
        <v>50110009</v>
      </c>
      <c r="C76" s="141">
        <v>5000</v>
      </c>
      <c r="D76" s="141">
        <v>50</v>
      </c>
      <c r="E76" s="138">
        <v>1066.43525</v>
      </c>
      <c r="F76" s="138">
        <v>175.0952</v>
      </c>
      <c r="G76" s="141">
        <v>21.328705</v>
      </c>
      <c r="H76" s="141">
        <v>2132.8705</v>
      </c>
      <c r="I76" s="146">
        <v>609.0602426565663</v>
      </c>
    </row>
    <row r="77" spans="1:9" ht="20.25">
      <c r="A77" s="169" t="s">
        <v>119</v>
      </c>
      <c r="B77" s="148"/>
      <c r="C77" s="149">
        <v>894920</v>
      </c>
      <c r="D77" s="149">
        <v>27870</v>
      </c>
      <c r="E77" s="149">
        <v>55609.74808</v>
      </c>
      <c r="F77" s="149">
        <v>192456.30457999997</v>
      </c>
      <c r="G77" s="149">
        <v>6.213935109283511</v>
      </c>
      <c r="H77" s="149">
        <v>199.53264470757085</v>
      </c>
      <c r="I77" s="150">
        <v>28.894739614458416</v>
      </c>
    </row>
    <row r="78" spans="1:9" ht="20.25">
      <c r="A78" s="144" t="s">
        <v>155</v>
      </c>
      <c r="B78" s="134">
        <v>41030000</v>
      </c>
      <c r="C78" s="135">
        <v>0</v>
      </c>
      <c r="D78" s="135">
        <v>0</v>
      </c>
      <c r="E78" s="135">
        <v>0</v>
      </c>
      <c r="F78" s="135">
        <v>0</v>
      </c>
      <c r="G78" s="135"/>
      <c r="H78" s="135"/>
      <c r="I78" s="136"/>
    </row>
    <row r="79" spans="1:9" ht="66">
      <c r="A79" s="65" t="s">
        <v>185</v>
      </c>
      <c r="B79" s="59">
        <v>41034400</v>
      </c>
      <c r="C79" s="141"/>
      <c r="D79" s="141"/>
      <c r="E79" s="138"/>
      <c r="F79" s="138">
        <v>0</v>
      </c>
      <c r="G79" s="137"/>
      <c r="H79" s="137"/>
      <c r="I79" s="139"/>
    </row>
    <row r="80" spans="1:9" ht="313.5">
      <c r="A80" s="151" t="s">
        <v>186</v>
      </c>
      <c r="B80" s="59">
        <v>41036600</v>
      </c>
      <c r="C80" s="141"/>
      <c r="D80" s="141"/>
      <c r="E80" s="138"/>
      <c r="F80" s="138">
        <v>0</v>
      </c>
      <c r="G80" s="137"/>
      <c r="H80" s="137"/>
      <c r="I80" s="139"/>
    </row>
    <row r="81" spans="1:9" ht="22.5">
      <c r="A81" s="170" t="s">
        <v>187</v>
      </c>
      <c r="B81" s="171"/>
      <c r="C81" s="172">
        <v>894920</v>
      </c>
      <c r="D81" s="172">
        <v>27870</v>
      </c>
      <c r="E81" s="172">
        <v>55609.74808</v>
      </c>
      <c r="F81" s="172">
        <v>192456.30457999997</v>
      </c>
      <c r="G81" s="172">
        <v>6.213935109283511</v>
      </c>
      <c r="H81" s="172">
        <v>199.53264470757085</v>
      </c>
      <c r="I81" s="173">
        <v>28.894739614458416</v>
      </c>
    </row>
    <row r="82" spans="1:9" ht="23.25" thickBot="1">
      <c r="A82" s="174" t="s">
        <v>188</v>
      </c>
      <c r="B82" s="175"/>
      <c r="C82" s="176">
        <v>26456648.5</v>
      </c>
      <c r="D82" s="176">
        <v>1645363.6999999997</v>
      </c>
      <c r="E82" s="176">
        <v>2030865.1377899998</v>
      </c>
      <c r="F82" s="176">
        <v>1419626.514722</v>
      </c>
      <c r="G82" s="176">
        <v>7.6761995677192445</v>
      </c>
      <c r="H82" s="176">
        <v>123.42955771967014</v>
      </c>
      <c r="I82" s="177">
        <v>143.05629802833712</v>
      </c>
    </row>
  </sheetData>
  <sheetProtection/>
  <mergeCells count="10">
    <mergeCell ref="A1:I1"/>
    <mergeCell ref="A2:H2"/>
    <mergeCell ref="A3:A4"/>
    <mergeCell ref="B3:B4"/>
    <mergeCell ref="C3:C4"/>
    <mergeCell ref="D3:D4"/>
    <mergeCell ref="E3:E4"/>
    <mergeCell ref="F3:F4"/>
    <mergeCell ref="G3:H3"/>
    <mergeCell ref="I3:I4"/>
  </mergeCells>
  <conditionalFormatting sqref="C6:I82">
    <cfRule type="cellIs" priority="5" dxfId="5" operator="equal" stopIfTrue="1">
      <formula>0</formula>
    </cfRule>
    <cfRule type="cellIs" priority="6" dxfId="4" operator="equal" stopIfTrue="1">
      <formula>0</formula>
    </cfRule>
  </conditionalFormatting>
  <conditionalFormatting sqref="A43:I43 A59:I59 A65:I65 A69:I69">
    <cfRule type="cellIs" priority="4" dxfId="3" operator="equal" stopIfTrue="1">
      <formula>0</formula>
    </cfRule>
  </conditionalFormatting>
  <conditionalFormatting sqref="B47:I47">
    <cfRule type="cellIs" priority="3" dxfId="0" operator="equal" stopIfTrue="1">
      <formula>0</formula>
    </cfRule>
  </conditionalFormatting>
  <conditionalFormatting sqref="B81:I81">
    <cfRule type="cellIs" priority="2" dxfId="1" operator="equal" stopIfTrue="1">
      <formula>0</formula>
    </cfRule>
  </conditionalFormatting>
  <conditionalFormatting sqref="B28:I28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81" t="s">
        <v>66</v>
      </c>
      <c r="C1" s="181"/>
      <c r="D1" s="181"/>
      <c r="E1" s="181"/>
      <c r="F1" s="181"/>
      <c r="G1" s="181"/>
      <c r="H1" s="181"/>
    </row>
    <row r="2" spans="2:8" ht="15.75">
      <c r="B2" s="182"/>
      <c r="C2" s="182"/>
      <c r="D2" s="182"/>
      <c r="E2" s="182"/>
      <c r="F2" s="182"/>
      <c r="G2" s="182"/>
      <c r="H2" s="182"/>
    </row>
    <row r="3" spans="2:8" ht="12.75">
      <c r="B3" s="183"/>
      <c r="C3" s="183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81" t="s">
        <v>73</v>
      </c>
      <c r="C1" s="181"/>
      <c r="D1" s="181"/>
      <c r="E1" s="181"/>
      <c r="F1" s="181"/>
      <c r="G1" s="181"/>
      <c r="H1" s="181"/>
    </row>
    <row r="2" spans="2:8" ht="15.75">
      <c r="B2" s="182"/>
      <c r="C2" s="182"/>
      <c r="D2" s="182"/>
      <c r="E2" s="182"/>
      <c r="F2" s="182"/>
      <c r="G2" s="182"/>
      <c r="H2" s="182"/>
    </row>
    <row r="3" spans="2:8" ht="12.75">
      <c r="B3" s="183"/>
      <c r="C3" s="183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85" t="s">
        <v>66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186"/>
      <c r="I2" s="186"/>
      <c r="J2" s="41" t="s">
        <v>76</v>
      </c>
    </row>
    <row r="3" spans="2:10" ht="16.5">
      <c r="B3" s="187" t="s">
        <v>0</v>
      </c>
      <c r="C3" s="189" t="s">
        <v>77</v>
      </c>
      <c r="D3" s="191" t="s">
        <v>78</v>
      </c>
      <c r="E3" s="193" t="s">
        <v>123</v>
      </c>
      <c r="F3" s="195" t="s">
        <v>124</v>
      </c>
      <c r="G3" s="195" t="s">
        <v>125</v>
      </c>
      <c r="H3" s="197" t="s">
        <v>82</v>
      </c>
      <c r="I3" s="197"/>
      <c r="J3" s="198" t="s">
        <v>83</v>
      </c>
    </row>
    <row r="4" spans="2:10" ht="33.75" thickBot="1">
      <c r="B4" s="188"/>
      <c r="C4" s="190"/>
      <c r="D4" s="192"/>
      <c r="E4" s="194"/>
      <c r="F4" s="196"/>
      <c r="G4" s="196"/>
      <c r="H4" s="42" t="s">
        <v>84</v>
      </c>
      <c r="I4" s="43" t="s">
        <v>126</v>
      </c>
      <c r="J4" s="199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84"/>
      <c r="C47" s="184"/>
      <c r="D47" s="184"/>
      <c r="E47" s="70"/>
      <c r="F47" s="71"/>
      <c r="G47" s="71"/>
      <c r="H47" s="71"/>
      <c r="I47" s="71"/>
      <c r="J47" s="71"/>
    </row>
    <row r="48" spans="2:10" ht="18.75">
      <c r="B48" s="184" t="s">
        <v>121</v>
      </c>
      <c r="C48" s="184"/>
      <c r="D48" s="184"/>
      <c r="E48" s="184"/>
      <c r="F48" s="71"/>
      <c r="G48" s="71"/>
      <c r="H48" s="71"/>
      <c r="I48" s="71"/>
      <c r="J48" s="71"/>
    </row>
  </sheetData>
  <sheetProtection/>
  <mergeCells count="12">
    <mergeCell ref="H3:I3"/>
    <mergeCell ref="J3:J4"/>
    <mergeCell ref="B47:D47"/>
    <mergeCell ref="B48:E48"/>
    <mergeCell ref="B1:J1"/>
    <mergeCell ref="B2:I2"/>
    <mergeCell ref="B3:B4"/>
    <mergeCell ref="C3:C4"/>
    <mergeCell ref="D3:D4"/>
    <mergeCell ref="E3:E4"/>
    <mergeCell ref="F3:F4"/>
    <mergeCell ref="G3:G4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1">
      <selection activeCell="E3" sqref="E3:E4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85" t="s">
        <v>73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186"/>
      <c r="I2" s="186"/>
      <c r="J2" s="41" t="s">
        <v>76</v>
      </c>
    </row>
    <row r="3" spans="2:10" ht="16.5">
      <c r="B3" s="187" t="s">
        <v>0</v>
      </c>
      <c r="C3" s="189" t="s">
        <v>77</v>
      </c>
      <c r="D3" s="191" t="s">
        <v>78</v>
      </c>
      <c r="E3" s="193" t="s">
        <v>79</v>
      </c>
      <c r="F3" s="195" t="s">
        <v>80</v>
      </c>
      <c r="G3" s="195" t="s">
        <v>81</v>
      </c>
      <c r="H3" s="197" t="s">
        <v>82</v>
      </c>
      <c r="I3" s="197"/>
      <c r="J3" s="198" t="s">
        <v>83</v>
      </c>
    </row>
    <row r="4" spans="2:10" ht="33.75" thickBot="1">
      <c r="B4" s="188"/>
      <c r="C4" s="190"/>
      <c r="D4" s="192"/>
      <c r="E4" s="194"/>
      <c r="F4" s="196"/>
      <c r="G4" s="196"/>
      <c r="H4" s="42" t="s">
        <v>84</v>
      </c>
      <c r="I4" s="43" t="s">
        <v>85</v>
      </c>
      <c r="J4" s="199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H4" sqref="H4:I4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85" t="s">
        <v>128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186"/>
      <c r="I2" s="186"/>
      <c r="J2" s="41" t="s">
        <v>76</v>
      </c>
    </row>
    <row r="3" spans="2:10" ht="16.5">
      <c r="B3" s="187" t="s">
        <v>0</v>
      </c>
      <c r="C3" s="189" t="s">
        <v>77</v>
      </c>
      <c r="D3" s="191" t="s">
        <v>78</v>
      </c>
      <c r="E3" s="193" t="s">
        <v>132</v>
      </c>
      <c r="F3" s="195" t="s">
        <v>129</v>
      </c>
      <c r="G3" s="195" t="s">
        <v>130</v>
      </c>
      <c r="H3" s="197" t="s">
        <v>82</v>
      </c>
      <c r="I3" s="197"/>
      <c r="J3" s="198" t="s">
        <v>83</v>
      </c>
    </row>
    <row r="4" spans="2:10" ht="33.75" thickBot="1">
      <c r="B4" s="188"/>
      <c r="C4" s="190"/>
      <c r="D4" s="192"/>
      <c r="E4" s="194"/>
      <c r="F4" s="196"/>
      <c r="G4" s="196"/>
      <c r="H4" s="42" t="s">
        <v>84</v>
      </c>
      <c r="I4" s="43" t="s">
        <v>131</v>
      </c>
      <c r="J4" s="199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E19" sqref="E19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1.57421875" style="0" customWidth="1"/>
    <col min="10" max="10" width="13.421875" style="0" customWidth="1"/>
  </cols>
  <sheetData>
    <row r="1" spans="2:10" ht="113.25" customHeight="1">
      <c r="B1" s="185" t="s">
        <v>137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186"/>
      <c r="I2" s="186"/>
      <c r="J2" s="41" t="s">
        <v>76</v>
      </c>
    </row>
    <row r="3" spans="2:10" ht="16.5">
      <c r="B3" s="200" t="s">
        <v>0</v>
      </c>
      <c r="C3" s="202" t="s">
        <v>77</v>
      </c>
      <c r="D3" s="204" t="s">
        <v>78</v>
      </c>
      <c r="E3" s="193" t="s">
        <v>136</v>
      </c>
      <c r="F3" s="195" t="s">
        <v>133</v>
      </c>
      <c r="G3" s="195" t="s">
        <v>134</v>
      </c>
      <c r="H3" s="193" t="s">
        <v>82</v>
      </c>
      <c r="I3" s="193"/>
      <c r="J3" s="198" t="s">
        <v>83</v>
      </c>
    </row>
    <row r="4" spans="2:10" ht="33.75" thickBot="1">
      <c r="B4" s="201"/>
      <c r="C4" s="203"/>
      <c r="D4" s="205"/>
      <c r="E4" s="194"/>
      <c r="F4" s="196"/>
      <c r="G4" s="196"/>
      <c r="H4" s="42" t="s">
        <v>84</v>
      </c>
      <c r="I4" s="42" t="s">
        <v>135</v>
      </c>
      <c r="J4" s="199"/>
    </row>
    <row r="5" spans="2:10" ht="16.5">
      <c r="B5" s="109" t="s">
        <v>86</v>
      </c>
      <c r="C5" s="110"/>
      <c r="D5" s="111"/>
      <c r="E5" s="112"/>
      <c r="F5" s="112"/>
      <c r="G5" s="112"/>
      <c r="H5" s="112"/>
      <c r="I5" s="112"/>
      <c r="J5" s="48"/>
    </row>
    <row r="6" spans="2:10" ht="18.75">
      <c r="B6" s="113" t="s">
        <v>35</v>
      </c>
      <c r="C6" s="114">
        <v>10000000</v>
      </c>
      <c r="D6" s="95">
        <f>D7+D11+D17+D28+D15</f>
        <v>874659.2999999999</v>
      </c>
      <c r="E6" s="95">
        <f>E7+E11+E17+E28+E15</f>
        <v>801739.4</v>
      </c>
      <c r="F6" s="95">
        <f>F7+F11+F17+F28+F15+F16</f>
        <v>887697.3551779999</v>
      </c>
      <c r="G6" s="95">
        <f>G7+G11+G16+G17+G28</f>
        <v>391685.4719</v>
      </c>
      <c r="H6" s="96">
        <f aca="true" t="shared" si="0" ref="H6:H11">F6/D6*100</f>
        <v>101.49064386304474</v>
      </c>
      <c r="I6" s="96">
        <f aca="true" t="shared" si="1" ref="I6:I11">F6/E6*100</f>
        <v>110.72143332085214</v>
      </c>
      <c r="J6" s="97">
        <f>F6/G6*100</f>
        <v>226.635251716621</v>
      </c>
    </row>
    <row r="7" spans="2:10" ht="33">
      <c r="B7" s="115" t="s">
        <v>36</v>
      </c>
      <c r="C7" s="114">
        <v>11000000</v>
      </c>
      <c r="D7" s="95">
        <f>D8+D9+D10</f>
        <v>312240.3</v>
      </c>
      <c r="E7" s="95">
        <f>E8+E9+E10</f>
        <v>286894</v>
      </c>
      <c r="F7" s="95">
        <f>F8+F9+F10</f>
        <v>312697.395258</v>
      </c>
      <c r="G7" s="95">
        <f>G8+G9</f>
        <v>217291</v>
      </c>
      <c r="H7" s="96">
        <f t="shared" si="0"/>
        <v>100.14639214028426</v>
      </c>
      <c r="I7" s="96">
        <f t="shared" si="1"/>
        <v>108.99405190000489</v>
      </c>
      <c r="J7" s="97">
        <f>F7/G7*100</f>
        <v>143.90720060103732</v>
      </c>
    </row>
    <row r="8" spans="2:10" ht="30.75" customHeight="1">
      <c r="B8" s="116" t="s">
        <v>87</v>
      </c>
      <c r="C8" s="67">
        <v>11010000</v>
      </c>
      <c r="D8" s="54">
        <f>'[1]січень-листопад'!$C$8</f>
        <v>273760</v>
      </c>
      <c r="E8" s="54">
        <f>'[1]січень-листопад'!$D$8</f>
        <v>248940.3</v>
      </c>
      <c r="F8" s="57">
        <f>'[1]січень-листопад'!$E$8</f>
        <v>268869.511808</v>
      </c>
      <c r="G8" s="57">
        <f>'[1]січень-листопад(п)'!$C$8</f>
        <v>216438.4</v>
      </c>
      <c r="H8" s="72">
        <f t="shared" si="0"/>
        <v>98.21358555230859</v>
      </c>
      <c r="I8" s="72">
        <f t="shared" si="1"/>
        <v>108.00561894076613</v>
      </c>
      <c r="J8" s="73">
        <f>F8/G8*100</f>
        <v>124.22449611898811</v>
      </c>
    </row>
    <row r="9" spans="2:10" ht="38.25" customHeight="1">
      <c r="B9" s="116" t="s">
        <v>88</v>
      </c>
      <c r="C9" s="117" t="s">
        <v>89</v>
      </c>
      <c r="D9" s="54">
        <f>'[1]січень-червень'!$C$11</f>
        <v>867.2</v>
      </c>
      <c r="E9" s="54">
        <f>'[1]січень-листопад'!$D11</f>
        <v>811.1999999999999</v>
      </c>
      <c r="F9" s="57">
        <f>'[1]січень-листопад'!$E$11</f>
        <v>2653.4725399999998</v>
      </c>
      <c r="G9" s="57">
        <f>'[1]січень-листопад(п)'!$C$9</f>
        <v>852.6</v>
      </c>
      <c r="H9" s="72">
        <f t="shared" si="0"/>
        <v>305.9816120848708</v>
      </c>
      <c r="I9" s="72">
        <f t="shared" si="1"/>
        <v>327.1046030571992</v>
      </c>
      <c r="J9" s="73">
        <f>F9/G9*100</f>
        <v>311.22126905934783</v>
      </c>
    </row>
    <row r="10" spans="2:10" ht="26.25" customHeight="1">
      <c r="B10" s="116" t="s">
        <v>38</v>
      </c>
      <c r="C10" s="67">
        <v>11020000</v>
      </c>
      <c r="D10" s="54">
        <f>'[1]січень-вересень'!$C$10</f>
        <v>37613.1</v>
      </c>
      <c r="E10" s="54">
        <f>'[1]січень-листопад'!$D10</f>
        <v>37142.49999999999</v>
      </c>
      <c r="F10" s="57">
        <f>'[1]січень-листопад'!$E$10</f>
        <v>41174.410910000006</v>
      </c>
      <c r="G10" s="57"/>
      <c r="H10" s="72">
        <f t="shared" si="0"/>
        <v>109.46827278262097</v>
      </c>
      <c r="I10" s="72">
        <f t="shared" si="1"/>
        <v>110.85524913508789</v>
      </c>
      <c r="J10" s="73"/>
    </row>
    <row r="11" spans="2:10" ht="20.25" customHeight="1">
      <c r="B11" s="115" t="s">
        <v>90</v>
      </c>
      <c r="C11" s="114">
        <v>13000000</v>
      </c>
      <c r="D11" s="95">
        <f>D12+D13+D14</f>
        <v>812.8</v>
      </c>
      <c r="E11" s="95">
        <f>E12+E13+E14</f>
        <v>734.3</v>
      </c>
      <c r="F11" s="95">
        <f>F12+F13+F14</f>
        <v>1378.66486</v>
      </c>
      <c r="G11" s="95">
        <f>G12+G13+G14</f>
        <v>1686.1</v>
      </c>
      <c r="H11" s="96">
        <f t="shared" si="0"/>
        <v>169.61920029527562</v>
      </c>
      <c r="I11" s="96">
        <f t="shared" si="1"/>
        <v>187.7522620182487</v>
      </c>
      <c r="J11" s="97">
        <f>F11/G11*100</f>
        <v>81.7664942767333</v>
      </c>
    </row>
    <row r="12" spans="2:10" ht="44.25" customHeight="1">
      <c r="B12" s="116" t="s">
        <v>91</v>
      </c>
      <c r="C12" s="67">
        <v>13010200</v>
      </c>
      <c r="D12" s="54"/>
      <c r="E12" s="54"/>
      <c r="F12" s="54">
        <f>'[1]січень-листопад'!$E$13</f>
        <v>373.90684999999996</v>
      </c>
      <c r="G12" s="54">
        <f>'[1]січень-листопад(п)'!$C$11</f>
        <v>474.4</v>
      </c>
      <c r="H12" s="72"/>
      <c r="I12" s="72"/>
      <c r="J12" s="73">
        <f>F12/G12*100</f>
        <v>78.81678962900506</v>
      </c>
    </row>
    <row r="13" spans="2:10" ht="26.25" customHeight="1">
      <c r="B13" s="116" t="s">
        <v>92</v>
      </c>
      <c r="C13" s="117" t="s">
        <v>93</v>
      </c>
      <c r="D13" s="54">
        <f>'[1]січень-вересень'!$C$14</f>
        <v>437.2</v>
      </c>
      <c r="E13" s="54">
        <f>'[1]січень-листопад'!$D$14</f>
        <v>380.70000000000005</v>
      </c>
      <c r="F13" s="54">
        <f>'[1]січень-листопад'!$E$14</f>
        <v>548.7824600000001</v>
      </c>
      <c r="G13" s="54">
        <f>'[1]січень-листопад(п)'!$C$12</f>
        <v>564.4</v>
      </c>
      <c r="H13" s="72">
        <f>F13/D13*100</f>
        <v>125.52206312900279</v>
      </c>
      <c r="I13" s="72">
        <f>F13/E13*100</f>
        <v>144.15089571841347</v>
      </c>
      <c r="J13" s="73">
        <f>F13/G13*100</f>
        <v>97.23289510985119</v>
      </c>
    </row>
    <row r="14" spans="2:10" ht="27" customHeight="1">
      <c r="B14" s="116" t="s">
        <v>94</v>
      </c>
      <c r="C14" s="67">
        <v>13030000</v>
      </c>
      <c r="D14" s="54">
        <f>'[1]січень-вересень'!$C$15</f>
        <v>375.6</v>
      </c>
      <c r="E14" s="54">
        <f>'[1]січень-листопад'!$D$15</f>
        <v>353.59999999999997</v>
      </c>
      <c r="F14" s="54">
        <f>'[1]січень-листопад'!$E$15</f>
        <v>455.97555</v>
      </c>
      <c r="G14" s="54">
        <f>'[1]січень-листопад(п)'!$C$13</f>
        <v>647.3</v>
      </c>
      <c r="H14" s="72">
        <f>F14/D14*100</f>
        <v>121.3992412140575</v>
      </c>
      <c r="I14" s="72">
        <f>F14/E14*100</f>
        <v>128.95236142533938</v>
      </c>
      <c r="J14" s="73">
        <f>F14/G14*100</f>
        <v>70.4426927236212</v>
      </c>
    </row>
    <row r="15" spans="2:10" ht="39.75" customHeight="1">
      <c r="B15" s="116" t="s">
        <v>95</v>
      </c>
      <c r="C15" s="67">
        <v>14040001</v>
      </c>
      <c r="D15" s="54">
        <f>'[1]січень-листопад'!$C$18</f>
        <v>103580</v>
      </c>
      <c r="E15" s="54">
        <f>'[1]січень-листопад'!$D$18</f>
        <v>97500</v>
      </c>
      <c r="F15" s="54">
        <f>'[1]січень-листопад'!$E$18</f>
        <v>100458.26298999999</v>
      </c>
      <c r="G15" s="57"/>
      <c r="H15" s="72">
        <f>F15/D15*100</f>
        <v>96.98615851515736</v>
      </c>
      <c r="I15" s="72">
        <f>F15/E15*100</f>
        <v>103.03411588717948</v>
      </c>
      <c r="J15" s="73"/>
    </row>
    <row r="16" spans="2:10" ht="30" customHeight="1">
      <c r="B16" s="116" t="s">
        <v>96</v>
      </c>
      <c r="C16" s="67">
        <v>16000000</v>
      </c>
      <c r="D16" s="54"/>
      <c r="E16" s="54"/>
      <c r="F16" s="54">
        <f>'[1]січень-листопад'!$E$19</f>
        <v>0.452</v>
      </c>
      <c r="G16" s="57">
        <f>'[1]січень-листопад(п)'!$C$17</f>
        <v>-5</v>
      </c>
      <c r="H16" s="72"/>
      <c r="I16" s="72"/>
      <c r="J16" s="73">
        <f>F16/G16*100</f>
        <v>-9.040000000000001</v>
      </c>
    </row>
    <row r="17" spans="2:10" ht="18.75">
      <c r="B17" s="115" t="s">
        <v>97</v>
      </c>
      <c r="C17" s="114">
        <v>18000000</v>
      </c>
      <c r="D17" s="95">
        <f>D18+D24+D25+D26+D27</f>
        <v>457735.1</v>
      </c>
      <c r="E17" s="95">
        <f>E18+E24+E25+E26+E27</f>
        <v>416329</v>
      </c>
      <c r="F17" s="95">
        <f>F18+F24+F25+F26+F27</f>
        <v>472935.58832999994</v>
      </c>
      <c r="G17" s="95">
        <f>G18+G24+G25+G26+G27</f>
        <v>172712.6719</v>
      </c>
      <c r="H17" s="96">
        <f aca="true" t="shared" si="2" ref="H17:H25">F17/D17*100</f>
        <v>103.32080461603228</v>
      </c>
      <c r="I17" s="96">
        <f aca="true" t="shared" si="3" ref="I17:I25">F17/E17*100</f>
        <v>113.59659988374577</v>
      </c>
      <c r="J17" s="97">
        <f>F17/G17*100</f>
        <v>273.82796127653444</v>
      </c>
    </row>
    <row r="18" spans="2:10" ht="18.75">
      <c r="B18" s="118" t="s">
        <v>98</v>
      </c>
      <c r="C18" s="67">
        <v>18010000</v>
      </c>
      <c r="D18" s="54">
        <f>D19+D20+D23</f>
        <v>247732.9</v>
      </c>
      <c r="E18" s="54">
        <f>E19+E20+E23</f>
        <v>220860.8</v>
      </c>
      <c r="F18" s="54">
        <f>F19+F20+F23</f>
        <v>237567.47209999998</v>
      </c>
      <c r="G18" s="54">
        <f>G19+G20+G23</f>
        <v>163162.3719</v>
      </c>
      <c r="H18" s="96">
        <f t="shared" si="2"/>
        <v>95.89661772820646</v>
      </c>
      <c r="I18" s="96">
        <f t="shared" si="3"/>
        <v>107.5643446460395</v>
      </c>
      <c r="J18" s="97">
        <f>F18/G18*100</f>
        <v>145.6018745827021</v>
      </c>
    </row>
    <row r="19" spans="2:10" ht="22.5">
      <c r="B19" s="118" t="s">
        <v>99</v>
      </c>
      <c r="C19" s="67" t="s">
        <v>100</v>
      </c>
      <c r="D19" s="54">
        <f>'[1]січень-вересень'!$C$22+'[1]січень-вересень'!$C$23+'[1]січень-вересень'!$C$24+'[1]січень-вересень'!$C$25</f>
        <v>11975.9</v>
      </c>
      <c r="E19" s="54">
        <f>'[1]січень-листопад'!$D$22+'[1]січень-листопад'!$D$23+'[1]січень-листопад'!$D$24+'[1]січень-листопад'!$D$25</f>
        <v>11775.9</v>
      </c>
      <c r="F19" s="57">
        <f>'[1]січень-листопад'!$E$22+'[1]січень-листопад'!$E$23+'[1]січень-листопад'!$E$24+'[1]січень-листопад'!$E$25</f>
        <v>11692.89949</v>
      </c>
      <c r="G19" s="57"/>
      <c r="H19" s="72">
        <f t="shared" si="2"/>
        <v>97.63691655741948</v>
      </c>
      <c r="I19" s="72">
        <f t="shared" si="3"/>
        <v>99.29516631425199</v>
      </c>
      <c r="J19" s="73"/>
    </row>
    <row r="20" spans="2:10" ht="18.75">
      <c r="B20" s="118" t="s">
        <v>101</v>
      </c>
      <c r="C20" s="67"/>
      <c r="D20" s="54">
        <f>D21+D22</f>
        <v>226075.4</v>
      </c>
      <c r="E20" s="54">
        <f>E21+E22</f>
        <v>199403.3</v>
      </c>
      <c r="F20" s="54">
        <f>F21+F22</f>
        <v>217122.89556999996</v>
      </c>
      <c r="G20" s="54">
        <f>G21+G22</f>
        <v>163162.3719</v>
      </c>
      <c r="H20" s="72">
        <f t="shared" si="2"/>
        <v>96.04003601010989</v>
      </c>
      <c r="I20" s="72">
        <f t="shared" si="3"/>
        <v>108.88631009115694</v>
      </c>
      <c r="J20" s="73">
        <f>F20/G20*100</f>
        <v>133.07167151447862</v>
      </c>
    </row>
    <row r="21" spans="2:10" ht="22.5">
      <c r="B21" s="118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'[1]січень-листопад'!$D$27+'[1]січень-листопад'!$D$29</f>
        <v>59123.3</v>
      </c>
      <c r="F21" s="57">
        <f>'[1]січень-листопад'!$E$27+'[1]січень-листопад'!$E$29</f>
        <v>58917.24398</v>
      </c>
      <c r="G21" s="57">
        <f>'[1]січень-листопад(п)'!$C$25+'[1]січень-листопад(п)'!$C$27</f>
        <v>47259.023010000004</v>
      </c>
      <c r="H21" s="72">
        <f t="shared" si="2"/>
        <v>77.10318723785718</v>
      </c>
      <c r="I21" s="72">
        <f t="shared" si="3"/>
        <v>99.6514808544178</v>
      </c>
      <c r="J21" s="73">
        <f>F21/G21*100</f>
        <v>124.6687727072418</v>
      </c>
    </row>
    <row r="22" spans="2:10" ht="22.5">
      <c r="B22" s="118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'[1]січень-листопад'!$D$28+'[1]січень-листопад'!$D$30</f>
        <v>140280</v>
      </c>
      <c r="F22" s="57">
        <f>'[1]січень-листопад'!$E$28+'[1]січень-листопад'!$E$30</f>
        <v>158205.65158999996</v>
      </c>
      <c r="G22" s="57">
        <f>'[1]січень-листопад(п)'!$C$26+'[1]січень-листопад(п)'!$C$28</f>
        <v>115903.34889</v>
      </c>
      <c r="H22" s="72">
        <f t="shared" si="2"/>
        <v>105.70870180720675</v>
      </c>
      <c r="I22" s="72">
        <f t="shared" si="3"/>
        <v>112.77847989021954</v>
      </c>
      <c r="J22" s="73">
        <f>F22/G22*100</f>
        <v>136.49791235984708</v>
      </c>
    </row>
    <row r="23" spans="2:10" ht="30.75" customHeight="1">
      <c r="B23" s="63" t="s">
        <v>106</v>
      </c>
      <c r="C23" s="67" t="s">
        <v>107</v>
      </c>
      <c r="D23" s="54">
        <f>'[1]січень-вересень'!$C$31+'[1]січень-вересень'!$C$32</f>
        <v>9681.6</v>
      </c>
      <c r="E23" s="54">
        <f>'[1]січень-листопад'!$D$31+'[1]січень-листопад'!$D$32</f>
        <v>9681.6</v>
      </c>
      <c r="F23" s="57">
        <f>'[1]січень-листопад'!$E$31+'[1]січень-листопад'!$E$32</f>
        <v>8751.677039999999</v>
      </c>
      <c r="G23" s="57"/>
      <c r="H23" s="72">
        <f t="shared" si="2"/>
        <v>90.39494546355972</v>
      </c>
      <c r="I23" s="72">
        <f t="shared" si="3"/>
        <v>90.39494546355972</v>
      </c>
      <c r="J23" s="73"/>
    </row>
    <row r="24" spans="2:10" ht="25.5" customHeight="1">
      <c r="B24" s="118" t="s">
        <v>108</v>
      </c>
      <c r="C24" s="67">
        <v>18020000</v>
      </c>
      <c r="D24" s="54">
        <f>'[1]січень-червень'!$C$32</f>
        <v>9298</v>
      </c>
      <c r="E24" s="54">
        <f>'[1]січень-листопад'!$D$33</f>
        <v>4093</v>
      </c>
      <c r="F24" s="57">
        <f>'[1]січень-листопад'!$E$33</f>
        <v>3848.557950000001</v>
      </c>
      <c r="G24" s="57">
        <f>'[1]січень-листопад(п)'!$C$31</f>
        <v>4206.9</v>
      </c>
      <c r="H24" s="72">
        <f t="shared" si="2"/>
        <v>41.3912448913745</v>
      </c>
      <c r="I24" s="72">
        <f t="shared" si="3"/>
        <v>94.02780234546789</v>
      </c>
      <c r="J24" s="73">
        <f>F24/G24*100</f>
        <v>91.48204021963919</v>
      </c>
    </row>
    <row r="25" spans="2:10" ht="25.5" customHeight="1">
      <c r="B25" s="118" t="s">
        <v>47</v>
      </c>
      <c r="C25" s="67">
        <v>18030000</v>
      </c>
      <c r="D25" s="54">
        <f>'[1]січень-червень'!$C$33</f>
        <v>99.2</v>
      </c>
      <c r="E25" s="54">
        <f>'[1]січень-листопад'!$D$34</f>
        <v>79.39999999999999</v>
      </c>
      <c r="F25" s="57">
        <f>'[1]січень-листопад'!$E$34</f>
        <v>95.36901</v>
      </c>
      <c r="G25" s="57">
        <f>'[1]січень-листопад(п)'!$C$32</f>
        <v>75.4</v>
      </c>
      <c r="H25" s="72">
        <f t="shared" si="2"/>
        <v>96.13811491935483</v>
      </c>
      <c r="I25" s="72">
        <f t="shared" si="3"/>
        <v>120.11210327455922</v>
      </c>
      <c r="J25" s="73">
        <f>F25/G25*100</f>
        <v>126.48409814323607</v>
      </c>
    </row>
    <row r="26" spans="2:10" ht="27" customHeight="1">
      <c r="B26" s="118" t="s">
        <v>48</v>
      </c>
      <c r="C26" s="67">
        <v>18040000</v>
      </c>
      <c r="D26" s="54"/>
      <c r="E26" s="54"/>
      <c r="F26" s="57">
        <f>'[1]січень-листопад'!$E$35</f>
        <v>-372.15017</v>
      </c>
      <c r="G26" s="57">
        <f>'[1]січень-листопад(п)'!$C$33</f>
        <v>5268</v>
      </c>
      <c r="H26" s="72"/>
      <c r="I26" s="72"/>
      <c r="J26" s="73">
        <f>F26/G26*100</f>
        <v>-7.064354024297646</v>
      </c>
    </row>
    <row r="27" spans="2:10" ht="30.75" customHeight="1">
      <c r="B27" s="119" t="s">
        <v>109</v>
      </c>
      <c r="C27" s="67">
        <v>18050000</v>
      </c>
      <c r="D27" s="54">
        <f>'[1]січень-вересень'!$C$36</f>
        <v>200605</v>
      </c>
      <c r="E27" s="54">
        <f>'[1]січень-листопад'!$D$36</f>
        <v>191295.8</v>
      </c>
      <c r="F27" s="57">
        <f>'[1]січень-листопад'!$E$36</f>
        <v>231796.33944</v>
      </c>
      <c r="G27" s="57"/>
      <c r="H27" s="72">
        <f>F27/D27*100</f>
        <v>115.54863509882605</v>
      </c>
      <c r="I27" s="72">
        <f>F27/E27*100</f>
        <v>121.17168251472327</v>
      </c>
      <c r="J27" s="73"/>
    </row>
    <row r="28" spans="2:10" ht="18.75">
      <c r="B28" s="120" t="s">
        <v>110</v>
      </c>
      <c r="C28" s="114">
        <v>190000</v>
      </c>
      <c r="D28" s="95">
        <f>D29</f>
        <v>291.1</v>
      </c>
      <c r="E28" s="95">
        <f>E29</f>
        <v>282.1</v>
      </c>
      <c r="F28" s="95">
        <f>F29</f>
        <v>226.99174000000002</v>
      </c>
      <c r="G28" s="95">
        <f>G30</f>
        <v>0.7</v>
      </c>
      <c r="H28" s="72"/>
      <c r="I28" s="72"/>
      <c r="J28" s="73"/>
    </row>
    <row r="29" spans="2:10" ht="18.75">
      <c r="B29" s="119" t="s">
        <v>111</v>
      </c>
      <c r="C29" s="67">
        <v>19010000</v>
      </c>
      <c r="D29" s="54">
        <f>'[1]січень-вересень'!$C$37</f>
        <v>291.1</v>
      </c>
      <c r="E29" s="54">
        <f>'[1]січень-листопад'!$D$38</f>
        <v>282.1</v>
      </c>
      <c r="F29" s="57">
        <f>'[1]січень-листопад'!$E$37</f>
        <v>226.99174000000002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'[1]січень-листопад(п)'!$C$35</f>
        <v>0.7</v>
      </c>
      <c r="H30" s="72"/>
      <c r="I30" s="72"/>
      <c r="J30" s="73"/>
    </row>
    <row r="31" spans="2:10" ht="18.75">
      <c r="B31" s="113" t="s">
        <v>51</v>
      </c>
      <c r="C31" s="114">
        <v>20000000</v>
      </c>
      <c r="D31" s="95">
        <f>D32+D36+D40</f>
        <v>31733.7</v>
      </c>
      <c r="E31" s="95">
        <f>E32+E36+E40</f>
        <v>26214.3</v>
      </c>
      <c r="F31" s="95">
        <f>F32+F36+F40</f>
        <v>26689.09567</v>
      </c>
      <c r="G31" s="95">
        <f>G32+G36+G40</f>
        <v>18014.2</v>
      </c>
      <c r="H31" s="96">
        <f aca="true" t="shared" si="4" ref="H31:H44">F31/D31*100</f>
        <v>84.1033212956573</v>
      </c>
      <c r="I31" s="96">
        <f aca="true" t="shared" si="5" ref="I31:I44">F31/E31*100</f>
        <v>101.8112086532923</v>
      </c>
      <c r="J31" s="97">
        <f>F31/G31*100</f>
        <v>148.15587519845454</v>
      </c>
    </row>
    <row r="32" spans="2:10" ht="18.75">
      <c r="B32" s="121" t="s">
        <v>112</v>
      </c>
      <c r="C32" s="114">
        <v>21000000</v>
      </c>
      <c r="D32" s="95">
        <f>D33+D34+D35</f>
        <v>1666.4</v>
      </c>
      <c r="E32" s="95">
        <f>E33+E34+E35</f>
        <v>1178.6000000000001</v>
      </c>
      <c r="F32" s="95">
        <f>F33+F34+F35</f>
        <v>1425.85963</v>
      </c>
      <c r="G32" s="95">
        <f>G33+G34+G35</f>
        <v>1630.6999999999998</v>
      </c>
      <c r="H32" s="96">
        <f t="shared" si="4"/>
        <v>85.56526824291886</v>
      </c>
      <c r="I32" s="96">
        <f t="shared" si="5"/>
        <v>120.97909638554214</v>
      </c>
      <c r="J32" s="97">
        <f>F32/G32*100</f>
        <v>87.43850064389527</v>
      </c>
    </row>
    <row r="33" spans="2:10" ht="63" customHeight="1">
      <c r="B33" s="122" t="s">
        <v>113</v>
      </c>
      <c r="C33" s="67">
        <v>21010300</v>
      </c>
      <c r="D33" s="54">
        <f>'[1]січень-червень'!$C$41</f>
        <v>485.6</v>
      </c>
      <c r="E33" s="54">
        <f>'[1]січень-листопад'!$D$42</f>
        <v>441.2</v>
      </c>
      <c r="F33" s="57">
        <f>'[1]січень-листопад'!$E$42</f>
        <v>449.77651</v>
      </c>
      <c r="G33" s="57">
        <f>'[1]січень-листопад(п)'!$C$39</f>
        <v>805.1</v>
      </c>
      <c r="H33" s="72">
        <f t="shared" si="4"/>
        <v>92.62283978583194</v>
      </c>
      <c r="I33" s="72">
        <f t="shared" si="5"/>
        <v>101.94390525838621</v>
      </c>
      <c r="J33" s="73">
        <f>F33/G33*100</f>
        <v>55.86591851943857</v>
      </c>
    </row>
    <row r="34" spans="2:10" ht="81" customHeight="1">
      <c r="B34" s="119" t="s">
        <v>55</v>
      </c>
      <c r="C34" s="67">
        <v>21080900</v>
      </c>
      <c r="D34" s="54">
        <f>'[1]січень-червень'!$C$43</f>
        <v>3.8</v>
      </c>
      <c r="E34" s="54">
        <f>'[1]січень-листопад'!$D$44</f>
        <v>3</v>
      </c>
      <c r="F34" s="57">
        <f>'[1]січень-листопад'!$E$44</f>
        <v>12.303799999999999</v>
      </c>
      <c r="G34" s="57">
        <f>'[1]січень-листопад(п)'!$C$41</f>
        <v>2.3</v>
      </c>
      <c r="H34" s="72">
        <f t="shared" si="4"/>
        <v>323.7842105263158</v>
      </c>
      <c r="I34" s="72">
        <f t="shared" si="5"/>
        <v>410.12666666666667</v>
      </c>
      <c r="J34" s="73"/>
    </row>
    <row r="35" spans="2:10" ht="27.75" customHeight="1">
      <c r="B35" s="123" t="s">
        <v>56</v>
      </c>
      <c r="C35" s="67">
        <v>21081100</v>
      </c>
      <c r="D35" s="54">
        <f>'[1]січень-червень'!$C$44</f>
        <v>1177</v>
      </c>
      <c r="E35" s="54">
        <f>'[1]січень-листопад'!$D$45</f>
        <v>734.4000000000001</v>
      </c>
      <c r="F35" s="57">
        <f>'[1]січень-листопад'!$E$45</f>
        <v>963.77932</v>
      </c>
      <c r="G35" s="57">
        <f>'[1]січень-листопад(п)'!$C$42</f>
        <v>823.3</v>
      </c>
      <c r="H35" s="72">
        <f t="shared" si="4"/>
        <v>81.88439422259984</v>
      </c>
      <c r="I35" s="72">
        <f t="shared" si="5"/>
        <v>131.23356753812635</v>
      </c>
      <c r="J35" s="73">
        <f aca="true" t="shared" si="6" ref="J35:J43">F35/G35*100</f>
        <v>117.06295639499575</v>
      </c>
    </row>
    <row r="36" spans="2:10" ht="41.25" customHeight="1">
      <c r="B36" s="121" t="s">
        <v>114</v>
      </c>
      <c r="C36" s="114">
        <v>22000000</v>
      </c>
      <c r="D36" s="95">
        <f>D37+D38+D39</f>
        <v>29822.8</v>
      </c>
      <c r="E36" s="95">
        <f>E37+E38+E39</f>
        <v>24830.5</v>
      </c>
      <c r="F36" s="95">
        <f>F37+F38+F39</f>
        <v>25037.90461</v>
      </c>
      <c r="G36" s="95">
        <f>G37+G38+G39</f>
        <v>16219.099999999999</v>
      </c>
      <c r="H36" s="96">
        <f t="shared" si="4"/>
        <v>83.95557965717505</v>
      </c>
      <c r="I36" s="96">
        <f t="shared" si="5"/>
        <v>100.8352816495842</v>
      </c>
      <c r="J36" s="97">
        <f t="shared" si="6"/>
        <v>154.37295910377273</v>
      </c>
    </row>
    <row r="37" spans="2:10" ht="24" customHeight="1">
      <c r="B37" s="119" t="s">
        <v>115</v>
      </c>
      <c r="C37" s="67">
        <v>22010000</v>
      </c>
      <c r="D37" s="54">
        <f>'[1]січень-листопад'!$C$46</f>
        <v>21118.7</v>
      </c>
      <c r="E37" s="54">
        <f>'[1]січень-листопад'!$D$46</f>
        <v>17589.1</v>
      </c>
      <c r="F37" s="57">
        <f>'[1]січень-листопад'!$E$46</f>
        <v>18455.58636</v>
      </c>
      <c r="G37" s="57">
        <f>'[1]січень-листопад(п)'!$C$44</f>
        <v>11635.4</v>
      </c>
      <c r="H37" s="72">
        <f t="shared" si="4"/>
        <v>87.38978421967262</v>
      </c>
      <c r="I37" s="72">
        <f t="shared" si="5"/>
        <v>104.92626888243288</v>
      </c>
      <c r="J37" s="73">
        <f t="shared" si="6"/>
        <v>158.6158306547261</v>
      </c>
    </row>
    <row r="38" spans="2:10" ht="56.25" customHeight="1">
      <c r="B38" s="118" t="s">
        <v>116</v>
      </c>
      <c r="C38" s="67">
        <v>22080400</v>
      </c>
      <c r="D38" s="54">
        <f>'[1]січень-червень'!$C$47</f>
        <v>4446.3</v>
      </c>
      <c r="E38" s="54">
        <f>'[1]січень-листопад'!$D$48</f>
        <v>4070</v>
      </c>
      <c r="F38" s="57">
        <f>'[1]січень-листопад'!$E$48</f>
        <v>2929.9850400000005</v>
      </c>
      <c r="G38" s="57">
        <f>'[1]січень-листопад(п)'!$C$46</f>
        <v>3986.9</v>
      </c>
      <c r="H38" s="72">
        <f t="shared" si="4"/>
        <v>65.89715133931584</v>
      </c>
      <c r="I38" s="72">
        <f t="shared" si="5"/>
        <v>71.98980442260444</v>
      </c>
      <c r="J38" s="73">
        <f t="shared" si="6"/>
        <v>73.49030675462139</v>
      </c>
    </row>
    <row r="39" spans="2:10" ht="22.5" customHeight="1">
      <c r="B39" s="123" t="s">
        <v>60</v>
      </c>
      <c r="C39" s="67">
        <v>22090000</v>
      </c>
      <c r="D39" s="54">
        <f>'[1]січень-вересень'!$C$49</f>
        <v>4257.8</v>
      </c>
      <c r="E39" s="54">
        <f>'[1]січень-листопад'!$D$49</f>
        <v>3171.4</v>
      </c>
      <c r="F39" s="57">
        <f>'[1]січень-листопад'!$E$49</f>
        <v>3652.3332100000002</v>
      </c>
      <c r="G39" s="57">
        <f>'[1]січень-листопад(п)'!$C$47</f>
        <v>596.8</v>
      </c>
      <c r="H39" s="72">
        <f t="shared" si="4"/>
        <v>85.77982079947391</v>
      </c>
      <c r="I39" s="72">
        <f t="shared" si="5"/>
        <v>115.16469729457022</v>
      </c>
      <c r="J39" s="73">
        <f t="shared" si="6"/>
        <v>611.9861276809653</v>
      </c>
    </row>
    <row r="40" spans="2:10" ht="23.25" customHeight="1">
      <c r="B40" s="121" t="s">
        <v>61</v>
      </c>
      <c r="C40" s="114">
        <v>24000000</v>
      </c>
      <c r="D40" s="95">
        <f>D41</f>
        <v>244.5</v>
      </c>
      <c r="E40" s="95">
        <f>E41</f>
        <v>205.20000000000002</v>
      </c>
      <c r="F40" s="95">
        <f>F41</f>
        <v>225.33142999999998</v>
      </c>
      <c r="G40" s="95">
        <f>G41</f>
        <v>164.4</v>
      </c>
      <c r="H40" s="96">
        <f t="shared" si="4"/>
        <v>92.16009406952963</v>
      </c>
      <c r="I40" s="96">
        <f t="shared" si="5"/>
        <v>109.81063840155944</v>
      </c>
      <c r="J40" s="97">
        <f t="shared" si="6"/>
        <v>137.0629136253041</v>
      </c>
    </row>
    <row r="41" spans="2:10" ht="22.5" customHeight="1">
      <c r="B41" s="123" t="s">
        <v>54</v>
      </c>
      <c r="C41" s="67">
        <v>24060300</v>
      </c>
      <c r="D41" s="54">
        <f>'[1]січень-червень'!$C$50</f>
        <v>244.5</v>
      </c>
      <c r="E41" s="54">
        <f>'[1]січень-листопад'!$D$50</f>
        <v>205.20000000000002</v>
      </c>
      <c r="F41" s="57">
        <f>'[1]січень-листопад'!$E$50</f>
        <v>225.33142999999998</v>
      </c>
      <c r="G41" s="57">
        <f>'[1]січень-листопад(п)'!$C$49</f>
        <v>164.4</v>
      </c>
      <c r="H41" s="72">
        <f t="shared" si="4"/>
        <v>92.16009406952963</v>
      </c>
      <c r="I41" s="72">
        <f t="shared" si="5"/>
        <v>109.81063840155944</v>
      </c>
      <c r="J41" s="73">
        <f t="shared" si="6"/>
        <v>137.0629136253041</v>
      </c>
    </row>
    <row r="42" spans="2:10" ht="18.75">
      <c r="B42" s="113" t="s">
        <v>62</v>
      </c>
      <c r="C42" s="114">
        <v>30000000</v>
      </c>
      <c r="D42" s="95">
        <f>D43</f>
        <v>284</v>
      </c>
      <c r="E42" s="95">
        <f>E43</f>
        <v>284</v>
      </c>
      <c r="F42" s="95">
        <f>F43</f>
        <v>311.48737</v>
      </c>
      <c r="G42" s="95">
        <f>G43</f>
        <v>41.3</v>
      </c>
      <c r="H42" s="96">
        <f t="shared" si="4"/>
        <v>109.6786514084507</v>
      </c>
      <c r="I42" s="96">
        <f t="shared" si="5"/>
        <v>109.6786514084507</v>
      </c>
      <c r="J42" s="73">
        <f t="shared" si="6"/>
        <v>754.2067070217918</v>
      </c>
    </row>
    <row r="43" spans="2:10" ht="33">
      <c r="B43" s="118" t="s">
        <v>118</v>
      </c>
      <c r="C43" s="67">
        <v>31020000</v>
      </c>
      <c r="D43" s="54">
        <f>'[1]січень-вересень'!$C$52</f>
        <v>284</v>
      </c>
      <c r="E43" s="54">
        <f>'[1]січень-листопад'!$D$52</f>
        <v>284</v>
      </c>
      <c r="F43" s="57">
        <f>'[1]січень-листопад'!$E$52+'[1]січень-листопад'!$E$53</f>
        <v>311.48737</v>
      </c>
      <c r="G43" s="57">
        <f>'[1]січень-листопад(п)'!$C$50</f>
        <v>41.3</v>
      </c>
      <c r="H43" s="72">
        <f t="shared" si="4"/>
        <v>109.6786514084507</v>
      </c>
      <c r="I43" s="72">
        <f t="shared" si="5"/>
        <v>109.6786514084507</v>
      </c>
      <c r="J43" s="73">
        <f t="shared" si="6"/>
        <v>754.2067070217918</v>
      </c>
    </row>
    <row r="44" spans="2:10" ht="18.75">
      <c r="B44" s="124" t="s">
        <v>119</v>
      </c>
      <c r="C44" s="114"/>
      <c r="D44" s="95">
        <f>D6+D31+D42</f>
        <v>906676.9999999999</v>
      </c>
      <c r="E44" s="95">
        <f>E6+E31+E42</f>
        <v>828237.7000000001</v>
      </c>
      <c r="F44" s="95">
        <f>F6+F31+F42+0.1</f>
        <v>914698.0382179999</v>
      </c>
      <c r="G44" s="95">
        <f>G6+G31+G42</f>
        <v>409740.9719</v>
      </c>
      <c r="H44" s="96">
        <f t="shared" si="4"/>
        <v>100.88466325030853</v>
      </c>
      <c r="I44" s="96">
        <f t="shared" si="5"/>
        <v>110.43907301225238</v>
      </c>
      <c r="J44" s="97">
        <f>F44/G44*100</f>
        <v>223.2381189453609</v>
      </c>
    </row>
    <row r="45" spans="2:10" ht="18.75">
      <c r="B45" s="71"/>
      <c r="C45" s="71"/>
      <c r="D45" s="71"/>
      <c r="E45" s="71"/>
      <c r="F45" s="71"/>
      <c r="G45" s="125"/>
      <c r="H45" s="125"/>
      <c r="I45" s="125"/>
      <c r="J45" s="125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34223.6</v>
      </c>
      <c r="E47" s="100">
        <v>31649.5</v>
      </c>
      <c r="F47" s="100">
        <v>29934.5</v>
      </c>
      <c r="G47" s="100">
        <v>27548.9</v>
      </c>
      <c r="H47" s="101">
        <f>F47/D47*100</f>
        <v>87.46742014282543</v>
      </c>
      <c r="I47" s="101">
        <f>F47/E47*100</f>
        <v>94.58127300589267</v>
      </c>
      <c r="J47" s="102">
        <f>F47/G47*100</f>
        <v>108.65951090606158</v>
      </c>
    </row>
    <row r="48" spans="2:10" ht="18.75">
      <c r="B48" s="98" t="s">
        <v>4</v>
      </c>
      <c r="C48" s="99" t="s">
        <v>13</v>
      </c>
      <c r="D48" s="33">
        <v>633533.1</v>
      </c>
      <c r="E48" s="100">
        <v>574601.5</v>
      </c>
      <c r="F48" s="100">
        <v>525972.2</v>
      </c>
      <c r="G48" s="100">
        <v>451804.1</v>
      </c>
      <c r="H48" s="101">
        <f aca="true" t="shared" si="7" ref="H48:H66">F48/D48*100</f>
        <v>83.02205520121994</v>
      </c>
      <c r="I48" s="101">
        <f aca="true" t="shared" si="8" ref="I48:I66">F48/E48*100</f>
        <v>91.53686511434445</v>
      </c>
      <c r="J48" s="102">
        <f aca="true" t="shared" si="9" ref="J48:J54">F48/G48*100</f>
        <v>116.41598648617841</v>
      </c>
    </row>
    <row r="49" spans="2:10" ht="18.75">
      <c r="B49" s="98" t="s">
        <v>5</v>
      </c>
      <c r="C49" s="99" t="s">
        <v>14</v>
      </c>
      <c r="D49" s="33">
        <v>129083.7</v>
      </c>
      <c r="E49" s="100">
        <v>117750</v>
      </c>
      <c r="F49" s="100">
        <v>114762.9</v>
      </c>
      <c r="G49" s="100">
        <v>97573.3</v>
      </c>
      <c r="H49" s="101">
        <f t="shared" si="7"/>
        <v>88.90580297899734</v>
      </c>
      <c r="I49" s="101">
        <f t="shared" si="8"/>
        <v>97.4631847133758</v>
      </c>
      <c r="J49" s="102">
        <f t="shared" si="9"/>
        <v>117.61711451800849</v>
      </c>
    </row>
    <row r="50" spans="2:10" ht="18.75">
      <c r="B50" s="98" t="s">
        <v>6</v>
      </c>
      <c r="C50" s="99" t="s">
        <v>15</v>
      </c>
      <c r="D50" s="33">
        <v>14667.8</v>
      </c>
      <c r="E50" s="100">
        <v>13529</v>
      </c>
      <c r="F50" s="100">
        <v>12465.4</v>
      </c>
      <c r="G50" s="100">
        <v>10118.3</v>
      </c>
      <c r="H50" s="101">
        <f t="shared" si="7"/>
        <v>84.98479662935137</v>
      </c>
      <c r="I50" s="101">
        <f t="shared" si="8"/>
        <v>92.13836942863477</v>
      </c>
      <c r="J50" s="102">
        <f t="shared" si="9"/>
        <v>123.19658440647146</v>
      </c>
    </row>
    <row r="51" spans="2:10" ht="18.75">
      <c r="B51" s="98" t="s">
        <v>7</v>
      </c>
      <c r="C51" s="99" t="s">
        <v>16</v>
      </c>
      <c r="D51" s="33">
        <v>12931.2</v>
      </c>
      <c r="E51" s="100">
        <v>11732.2</v>
      </c>
      <c r="F51" s="100">
        <v>11510.5</v>
      </c>
      <c r="G51" s="100">
        <v>8715</v>
      </c>
      <c r="H51" s="101">
        <f t="shared" si="7"/>
        <v>89.01339396189061</v>
      </c>
      <c r="I51" s="101">
        <f t="shared" si="8"/>
        <v>98.110328838581</v>
      </c>
      <c r="J51" s="102">
        <f t="shared" si="9"/>
        <v>132.07687894434883</v>
      </c>
    </row>
    <row r="52" spans="2:10" ht="18.75">
      <c r="B52" s="98" t="s">
        <v>8</v>
      </c>
      <c r="C52" s="99" t="s">
        <v>17</v>
      </c>
      <c r="D52" s="33">
        <v>24583.3</v>
      </c>
      <c r="E52" s="100">
        <v>22307.2</v>
      </c>
      <c r="F52" s="100">
        <v>20912.5</v>
      </c>
      <c r="G52" s="100">
        <v>16513.2</v>
      </c>
      <c r="H52" s="101">
        <f t="shared" si="7"/>
        <v>85.06791195649079</v>
      </c>
      <c r="I52" s="101">
        <f t="shared" si="8"/>
        <v>93.74775857122364</v>
      </c>
      <c r="J52" s="102">
        <f t="shared" si="9"/>
        <v>126.64111135334157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100.1</v>
      </c>
      <c r="F53" s="100">
        <v>78.3</v>
      </c>
      <c r="G53" s="100">
        <v>10</v>
      </c>
      <c r="H53" s="101">
        <f t="shared" si="7"/>
        <v>71.11716621253407</v>
      </c>
      <c r="I53" s="101">
        <f t="shared" si="8"/>
        <v>78.22177822177822</v>
      </c>
      <c r="J53" s="102">
        <f t="shared" si="9"/>
        <v>783</v>
      </c>
    </row>
    <row r="54" spans="2:10" ht="18.75">
      <c r="B54" s="98" t="s">
        <v>10</v>
      </c>
      <c r="C54" s="99" t="s">
        <v>19</v>
      </c>
      <c r="D54" s="33">
        <v>97.5</v>
      </c>
      <c r="E54" s="100">
        <v>91.7</v>
      </c>
      <c r="F54" s="100">
        <v>83.6</v>
      </c>
      <c r="G54" s="100">
        <v>48.4</v>
      </c>
      <c r="H54" s="101">
        <f t="shared" si="7"/>
        <v>85.74358974358974</v>
      </c>
      <c r="I54" s="101">
        <f t="shared" si="8"/>
        <v>91.16684841875681</v>
      </c>
      <c r="J54" s="102">
        <f t="shared" si="9"/>
        <v>172.72727272727272</v>
      </c>
    </row>
    <row r="55" spans="2:10" ht="18.75">
      <c r="B55" s="93" t="s">
        <v>20</v>
      </c>
      <c r="C55" s="94"/>
      <c r="D55" s="35">
        <f>SUM(D47:D54)</f>
        <v>849230.2999999999</v>
      </c>
      <c r="E55" s="35">
        <f>SUM(E47:E54)</f>
        <v>771761.1999999998</v>
      </c>
      <c r="F55" s="35">
        <f>SUM(F47:F54)</f>
        <v>715719.9</v>
      </c>
      <c r="G55" s="35">
        <f>SUM(G47:G54)</f>
        <v>612331.2000000001</v>
      </c>
      <c r="H55" s="103">
        <f t="shared" si="7"/>
        <v>84.2786579800556</v>
      </c>
      <c r="I55" s="103">
        <f t="shared" si="8"/>
        <v>92.73851808046325</v>
      </c>
      <c r="J55" s="104">
        <f>F55/G55*100</f>
        <v>116.88444096920097</v>
      </c>
    </row>
    <row r="56" spans="2:10" ht="18.75">
      <c r="B56" s="93" t="s">
        <v>11</v>
      </c>
      <c r="C56" s="99"/>
      <c r="D56" s="107"/>
      <c r="E56" s="108"/>
      <c r="F56" s="95"/>
      <c r="G56" s="108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1752.3</v>
      </c>
      <c r="E57" s="100">
        <v>1752.3</v>
      </c>
      <c r="F57" s="100">
        <v>1010.6</v>
      </c>
      <c r="G57" s="100"/>
      <c r="H57" s="101">
        <f>F57/D57*100</f>
        <v>57.67277292701022</v>
      </c>
      <c r="I57" s="101">
        <f>F57/E57*100</f>
        <v>57.67277292701022</v>
      </c>
      <c r="J57" s="102"/>
    </row>
    <row r="58" spans="2:10" ht="18.75">
      <c r="B58" s="98" t="s">
        <v>4</v>
      </c>
      <c r="C58" s="99" t="s">
        <v>13</v>
      </c>
      <c r="D58" s="33">
        <v>23562.6</v>
      </c>
      <c r="E58" s="100">
        <v>23562.6</v>
      </c>
      <c r="F58" s="100">
        <v>19555.7</v>
      </c>
      <c r="G58" s="100">
        <v>5617.8</v>
      </c>
      <c r="H58" s="101">
        <f t="shared" si="7"/>
        <v>82.99466103061633</v>
      </c>
      <c r="I58" s="101">
        <f t="shared" si="8"/>
        <v>82.99466103061633</v>
      </c>
      <c r="J58" s="102">
        <f aca="true" t="shared" si="10" ref="J58:J66">G58/F58*100</f>
        <v>28.727174174281668</v>
      </c>
    </row>
    <row r="59" spans="2:10" ht="18.75">
      <c r="B59" s="98" t="s">
        <v>5</v>
      </c>
      <c r="C59" s="99" t="s">
        <v>14</v>
      </c>
      <c r="D59" s="33">
        <v>2360.7</v>
      </c>
      <c r="E59" s="100">
        <v>2360.7</v>
      </c>
      <c r="F59" s="100">
        <v>2021.2</v>
      </c>
      <c r="G59" s="100">
        <v>1445</v>
      </c>
      <c r="H59" s="101">
        <f t="shared" si="7"/>
        <v>85.61867242766978</v>
      </c>
      <c r="I59" s="101">
        <f t="shared" si="8"/>
        <v>85.61867242766978</v>
      </c>
      <c r="J59" s="102">
        <f t="shared" si="10"/>
        <v>71.49218286166634</v>
      </c>
    </row>
    <row r="60" spans="2:10" ht="18.75">
      <c r="B60" s="98" t="s">
        <v>7</v>
      </c>
      <c r="C60" s="99" t="s">
        <v>16</v>
      </c>
      <c r="D60" s="33">
        <v>8934.4</v>
      </c>
      <c r="E60" s="100">
        <v>8934.4</v>
      </c>
      <c r="F60" s="100">
        <v>7242.7</v>
      </c>
      <c r="G60" s="100"/>
      <c r="H60" s="101">
        <f t="shared" si="7"/>
        <v>81.06532055873924</v>
      </c>
      <c r="I60" s="101">
        <f t="shared" si="8"/>
        <v>81.06532055873924</v>
      </c>
      <c r="J60" s="102"/>
    </row>
    <row r="61" spans="2:10" ht="18.75">
      <c r="B61" s="98" t="s">
        <v>8</v>
      </c>
      <c r="C61" s="99" t="s">
        <v>17</v>
      </c>
      <c r="D61" s="33">
        <v>2314.2</v>
      </c>
      <c r="E61" s="100">
        <v>2314.2</v>
      </c>
      <c r="F61" s="100">
        <v>2155.9</v>
      </c>
      <c r="G61" s="100">
        <v>47.4</v>
      </c>
      <c r="H61" s="101">
        <f t="shared" si="7"/>
        <v>93.15962319592084</v>
      </c>
      <c r="I61" s="101">
        <f t="shared" si="8"/>
        <v>93.15962319592084</v>
      </c>
      <c r="J61" s="102">
        <f t="shared" si="10"/>
        <v>2.1986177466487313</v>
      </c>
    </row>
    <row r="62" spans="2:10" ht="18.75">
      <c r="B62" s="98" t="s">
        <v>21</v>
      </c>
      <c r="C62" s="99" t="s">
        <v>25</v>
      </c>
      <c r="D62" s="33">
        <v>20774.9</v>
      </c>
      <c r="E62" s="100">
        <v>20574.9</v>
      </c>
      <c r="F62" s="100">
        <v>19774.2</v>
      </c>
      <c r="G62" s="100">
        <v>2997.7</v>
      </c>
      <c r="H62" s="101">
        <f t="shared" si="7"/>
        <v>95.18312964201994</v>
      </c>
      <c r="I62" s="101">
        <f t="shared" si="8"/>
        <v>96.10836504673169</v>
      </c>
      <c r="J62" s="102">
        <f t="shared" si="10"/>
        <v>15.159652476459224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1800</v>
      </c>
      <c r="F64" s="100">
        <v>1800</v>
      </c>
      <c r="G64" s="100">
        <v>1568.1</v>
      </c>
      <c r="H64" s="101">
        <f t="shared" si="7"/>
        <v>100</v>
      </c>
      <c r="I64" s="101">
        <f t="shared" si="8"/>
        <v>100</v>
      </c>
      <c r="J64" s="102">
        <f t="shared" si="10"/>
        <v>87.11666666666666</v>
      </c>
    </row>
    <row r="65" spans="2:10" ht="18.75">
      <c r="B65" s="93" t="s">
        <v>23</v>
      </c>
      <c r="C65" s="94"/>
      <c r="D65" s="35">
        <f>SUM(D57:D64)</f>
        <v>61509.1</v>
      </c>
      <c r="E65" s="35">
        <f>SUM(E57:E64)</f>
        <v>61309.1</v>
      </c>
      <c r="F65" s="35">
        <f>SUM(F57:F64)</f>
        <v>53560.3</v>
      </c>
      <c r="G65" s="35">
        <f>SUM(G57:G64)</f>
        <v>11676</v>
      </c>
      <c r="H65" s="103">
        <f t="shared" si="7"/>
        <v>87.07703412990924</v>
      </c>
      <c r="I65" s="103">
        <f t="shared" si="8"/>
        <v>87.36109321454728</v>
      </c>
      <c r="J65" s="104">
        <f t="shared" si="10"/>
        <v>21.799728530273356</v>
      </c>
    </row>
    <row r="66" spans="2:10" ht="18.75" customHeight="1">
      <c r="B66" s="93" t="s">
        <v>24</v>
      </c>
      <c r="C66" s="94"/>
      <c r="D66" s="35">
        <f>D55+D65</f>
        <v>910739.3999999999</v>
      </c>
      <c r="E66" s="35">
        <f>E55+E65</f>
        <v>833070.2999999998</v>
      </c>
      <c r="F66" s="35">
        <f>F55+F65</f>
        <v>769280.2000000001</v>
      </c>
      <c r="G66" s="35">
        <f>G55+G65</f>
        <v>624007.2000000001</v>
      </c>
      <c r="H66" s="103">
        <f t="shared" si="7"/>
        <v>84.46765342533772</v>
      </c>
      <c r="I66" s="103">
        <f t="shared" si="8"/>
        <v>92.34277107226127</v>
      </c>
      <c r="J66" s="104">
        <f t="shared" si="10"/>
        <v>81.11572350360767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68"/>
  <sheetViews>
    <sheetView view="pageBreakPreview" zoomScale="82" zoomScaleSheetLayoutView="82" zoomScalePageLayoutView="0" workbookViewId="0" topLeftCell="B16">
      <selection activeCell="G73" sqref="G73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8.00390625" style="0" customWidth="1"/>
    <col min="6" max="7" width="14.57421875" style="0" customWidth="1"/>
    <col min="8" max="8" width="13.421875" style="0" customWidth="1"/>
  </cols>
  <sheetData>
    <row r="1" spans="2:8" ht="113.25" customHeight="1">
      <c r="B1" s="185" t="s">
        <v>138</v>
      </c>
      <c r="C1" s="185"/>
      <c r="D1" s="185"/>
      <c r="E1" s="185"/>
      <c r="F1" s="185"/>
      <c r="G1" s="185"/>
      <c r="H1" s="185"/>
    </row>
    <row r="2" spans="2:8" ht="21" thickBot="1">
      <c r="B2" s="186" t="s">
        <v>75</v>
      </c>
      <c r="C2" s="186"/>
      <c r="D2" s="186"/>
      <c r="E2" s="186"/>
      <c r="F2" s="186"/>
      <c r="G2" s="186"/>
      <c r="H2" s="41" t="s">
        <v>76</v>
      </c>
    </row>
    <row r="3" spans="2:8" ht="51.75" customHeight="1">
      <c r="B3" s="200" t="s">
        <v>0</v>
      </c>
      <c r="C3" s="202" t="s">
        <v>77</v>
      </c>
      <c r="D3" s="204" t="s">
        <v>78</v>
      </c>
      <c r="E3" s="195" t="s">
        <v>139</v>
      </c>
      <c r="F3" s="195" t="s">
        <v>140</v>
      </c>
      <c r="G3" s="195" t="s">
        <v>82</v>
      </c>
      <c r="H3" s="198" t="s">
        <v>83</v>
      </c>
    </row>
    <row r="4" spans="2:8" ht="13.5" thickBot="1">
      <c r="B4" s="201"/>
      <c r="C4" s="203"/>
      <c r="D4" s="205"/>
      <c r="E4" s="196"/>
      <c r="F4" s="196"/>
      <c r="G4" s="196"/>
      <c r="H4" s="199"/>
    </row>
    <row r="5" spans="2:8" ht="16.5">
      <c r="B5" s="109" t="s">
        <v>86</v>
      </c>
      <c r="C5" s="110"/>
      <c r="D5" s="111"/>
      <c r="E5" s="112"/>
      <c r="F5" s="112"/>
      <c r="G5" s="112"/>
      <c r="H5" s="48"/>
    </row>
    <row r="6" spans="2:8" ht="18.75">
      <c r="B6" s="113" t="s">
        <v>35</v>
      </c>
      <c r="C6" s="114">
        <v>10000000</v>
      </c>
      <c r="D6" s="95">
        <f>D7+D11+D17+D28+D15</f>
        <v>938744.2999999999</v>
      </c>
      <c r="E6" s="95">
        <f>E7+E11+E17+E28+E15+E16</f>
        <v>974882.175878</v>
      </c>
      <c r="F6" s="95">
        <f>F7+F11+F16+F17+F28</f>
        <v>435466.44493</v>
      </c>
      <c r="G6" s="96">
        <f aca="true" t="shared" si="0" ref="G6:G11">E6/D6*100</f>
        <v>103.84959736937951</v>
      </c>
      <c r="H6" s="97">
        <f>E6/F6*100</f>
        <v>223.87079124654704</v>
      </c>
    </row>
    <row r="7" spans="2:8" ht="33">
      <c r="B7" s="115" t="s">
        <v>36</v>
      </c>
      <c r="C7" s="114">
        <v>11000000</v>
      </c>
      <c r="D7" s="95">
        <f>D8+D9+D10</f>
        <v>334749.39999999997</v>
      </c>
      <c r="E7" s="95">
        <f>E8+E9+E10</f>
        <v>352856.878798</v>
      </c>
      <c r="F7" s="95">
        <f>F8+F9</f>
        <v>245378.28</v>
      </c>
      <c r="G7" s="96">
        <f t="shared" si="0"/>
        <v>105.40926400405797</v>
      </c>
      <c r="H7" s="97">
        <f>E7/F7*100</f>
        <v>143.80118680349375</v>
      </c>
    </row>
    <row r="8" spans="2:8" ht="30.75" customHeight="1">
      <c r="B8" s="116" t="s">
        <v>87</v>
      </c>
      <c r="C8" s="67">
        <v>11010000</v>
      </c>
      <c r="D8" s="54">
        <f>'[1]січень-грудень'!$C$8</f>
        <v>292369.1</v>
      </c>
      <c r="E8" s="57">
        <f>'[1]січень-грудень'!$D$8</f>
        <v>305966.907798</v>
      </c>
      <c r="F8" s="57">
        <f>'[1]січень-грудень(п)'!$C$8</f>
        <v>244441.68</v>
      </c>
      <c r="G8" s="72">
        <f t="shared" si="0"/>
        <v>104.65090455797142</v>
      </c>
      <c r="H8" s="73">
        <f>E8/F8*100</f>
        <v>125.16969601828951</v>
      </c>
    </row>
    <row r="9" spans="2:8" ht="38.25" customHeight="1">
      <c r="B9" s="116" t="s">
        <v>88</v>
      </c>
      <c r="C9" s="117" t="s">
        <v>89</v>
      </c>
      <c r="D9" s="54">
        <f>'[1]січень-грудень'!$C$11</f>
        <v>867.2</v>
      </c>
      <c r="E9" s="57">
        <f>'[1]січень-грудень'!$D$11</f>
        <v>2825.82786</v>
      </c>
      <c r="F9" s="57">
        <f>'[1]січень-грудень(п)'!$C$9</f>
        <v>936.6</v>
      </c>
      <c r="G9" s="72">
        <f t="shared" si="0"/>
        <v>325.85653367158665</v>
      </c>
      <c r="H9" s="73">
        <f>E9/F9*100</f>
        <v>301.7112812299807</v>
      </c>
    </row>
    <row r="10" spans="2:8" ht="26.25" customHeight="1">
      <c r="B10" s="116" t="s">
        <v>38</v>
      </c>
      <c r="C10" s="67">
        <v>11020000</v>
      </c>
      <c r="D10" s="54">
        <f>'[1]січень-грудень'!$C$10</f>
        <v>41513.1</v>
      </c>
      <c r="E10" s="57">
        <f>'[1]січень-грудень'!$D$10</f>
        <v>44064.14314000001</v>
      </c>
      <c r="F10" s="57"/>
      <c r="G10" s="72">
        <f t="shared" si="0"/>
        <v>106.14515210861153</v>
      </c>
      <c r="H10" s="73"/>
    </row>
    <row r="11" spans="2:8" ht="20.25" customHeight="1">
      <c r="B11" s="115" t="s">
        <v>90</v>
      </c>
      <c r="C11" s="114">
        <v>13000000</v>
      </c>
      <c r="D11" s="95">
        <f>D12+D13+D14</f>
        <v>923.3000000000001</v>
      </c>
      <c r="E11" s="95">
        <f>E12+E13+E14</f>
        <v>1438.61418</v>
      </c>
      <c r="F11" s="95">
        <f>F12+F13+F14</f>
        <v>1732.9</v>
      </c>
      <c r="G11" s="96">
        <f t="shared" si="0"/>
        <v>155.81221488140363</v>
      </c>
      <c r="H11" s="97">
        <f>E11/F11*100</f>
        <v>83.01772635466558</v>
      </c>
    </row>
    <row r="12" spans="2:8" ht="44.25" customHeight="1">
      <c r="B12" s="116" t="s">
        <v>91</v>
      </c>
      <c r="C12" s="67">
        <v>13010200</v>
      </c>
      <c r="D12" s="54"/>
      <c r="E12" s="57">
        <f>'[1]січень-грудень'!$D$13</f>
        <v>431.40684999999996</v>
      </c>
      <c r="F12" s="54">
        <f>'[1]січень-грудень(п)'!$C$11</f>
        <v>493.9</v>
      </c>
      <c r="G12" s="72"/>
      <c r="H12" s="73">
        <f>E12/F12*100</f>
        <v>87.3470034419923</v>
      </c>
    </row>
    <row r="13" spans="2:8" ht="26.25" customHeight="1">
      <c r="B13" s="116" t="s">
        <v>92</v>
      </c>
      <c r="C13" s="117" t="s">
        <v>93</v>
      </c>
      <c r="D13" s="54">
        <f>'[1]січень-грудень'!$C$14</f>
        <v>532.7</v>
      </c>
      <c r="E13" s="57">
        <f>'[1]січень-грудень'!$D$14</f>
        <v>550.9139300000002</v>
      </c>
      <c r="F13" s="54">
        <f>'[1]січень-грудень(п)'!$C$12</f>
        <v>587.6</v>
      </c>
      <c r="G13" s="72">
        <f>E13/D13*100</f>
        <v>103.41917214191855</v>
      </c>
      <c r="H13" s="73">
        <f>E13/F13*100</f>
        <v>93.75662525527572</v>
      </c>
    </row>
    <row r="14" spans="2:8" ht="27" customHeight="1">
      <c r="B14" s="116" t="s">
        <v>94</v>
      </c>
      <c r="C14" s="67">
        <v>13030000</v>
      </c>
      <c r="D14" s="54">
        <f>'[1]січень-грудень'!$C$15</f>
        <v>390.6</v>
      </c>
      <c r="E14" s="57">
        <f>'[1]січень-грудень'!$D$15</f>
        <v>456.2934</v>
      </c>
      <c r="F14" s="54">
        <f>'[1]січень-грудень(п)'!$C$13</f>
        <v>651.4</v>
      </c>
      <c r="G14" s="72">
        <f>E14/D14*100</f>
        <v>116.81858678955453</v>
      </c>
      <c r="H14" s="73">
        <f>E14/F14*100</f>
        <v>70.04811175928769</v>
      </c>
    </row>
    <row r="15" spans="2:8" ht="39.75" customHeight="1">
      <c r="B15" s="116" t="s">
        <v>95</v>
      </c>
      <c r="C15" s="67">
        <v>14040001</v>
      </c>
      <c r="D15" s="54">
        <f>'[1]січень-грудень'!$C$18</f>
        <v>103580</v>
      </c>
      <c r="E15" s="57">
        <f>'[1]січень-грудень'!$D$18</f>
        <v>113059.12292</v>
      </c>
      <c r="F15" s="57"/>
      <c r="G15" s="72">
        <f>E15/D15*100</f>
        <v>109.15149924695886</v>
      </c>
      <c r="H15" s="73"/>
    </row>
    <row r="16" spans="2:8" ht="30" customHeight="1">
      <c r="B16" s="116" t="s">
        <v>96</v>
      </c>
      <c r="C16" s="67">
        <v>16000000</v>
      </c>
      <c r="D16" s="54"/>
      <c r="E16" s="57">
        <f>'[1]січень-грудень'!$D$19</f>
        <v>0.452</v>
      </c>
      <c r="F16" s="57">
        <f>'[1]січень-грудень(п)'!$C$17</f>
        <v>-5</v>
      </c>
      <c r="G16" s="72"/>
      <c r="H16" s="73">
        <f>E16/F16*100</f>
        <v>-9.040000000000001</v>
      </c>
    </row>
    <row r="17" spans="2:8" ht="18.75">
      <c r="B17" s="115" t="s">
        <v>97</v>
      </c>
      <c r="C17" s="114">
        <v>18000000</v>
      </c>
      <c r="D17" s="95">
        <f>D18+D24+D25+D26+D27</f>
        <v>499200.5</v>
      </c>
      <c r="E17" s="95">
        <f>E18+E24+E25+E26+E27</f>
        <v>507296.30964</v>
      </c>
      <c r="F17" s="95">
        <f>F18+F24+F25+F26+F27</f>
        <v>188359.56493</v>
      </c>
      <c r="G17" s="96">
        <f aca="true" t="shared" si="1" ref="G17:G25">E17/D17*100</f>
        <v>101.62175511442797</v>
      </c>
      <c r="H17" s="97">
        <f>E17/F17*100</f>
        <v>269.32336025968544</v>
      </c>
    </row>
    <row r="18" spans="2:8" ht="18.75">
      <c r="B18" s="118" t="s">
        <v>98</v>
      </c>
      <c r="C18" s="67">
        <v>18010000</v>
      </c>
      <c r="D18" s="54">
        <f>D19+D20+D23</f>
        <v>255831.4</v>
      </c>
      <c r="E18" s="54">
        <f>E19+E20+E23</f>
        <v>261767.91795999996</v>
      </c>
      <c r="F18" s="54">
        <f>F19+F20+F23</f>
        <v>178227.46493</v>
      </c>
      <c r="G18" s="96">
        <f t="shared" si="1"/>
        <v>102.32048058213337</v>
      </c>
      <c r="H18" s="97">
        <f>E18/F18*100</f>
        <v>146.87294018506688</v>
      </c>
    </row>
    <row r="19" spans="2:8" ht="22.5">
      <c r="B19" s="118" t="s">
        <v>99</v>
      </c>
      <c r="C19" s="67" t="s">
        <v>100</v>
      </c>
      <c r="D19" s="54">
        <f>'[1]січень-грудень'!$C$22+'[1]січень-грудень'!$C$23+'[1]січень-грудень'!$C$24+'[1]січень-грудень'!$C$25</f>
        <v>11829.699999999999</v>
      </c>
      <c r="E19" s="57">
        <f>'[1]січень-грудень'!$D$22+'[1]січень-грудень'!$D$23+'[1]січень-грудень'!$D$24+'[1]січень-грудень'!$D$25</f>
        <v>12378.34167</v>
      </c>
      <c r="F19" s="57"/>
      <c r="G19" s="72">
        <f t="shared" si="1"/>
        <v>104.63783248941225</v>
      </c>
      <c r="H19" s="73"/>
    </row>
    <row r="20" spans="2:8" ht="18.75">
      <c r="B20" s="118" t="s">
        <v>101</v>
      </c>
      <c r="C20" s="67"/>
      <c r="D20" s="54">
        <v>235189.3</v>
      </c>
      <c r="E20" s="57">
        <f>E21+E22</f>
        <v>240394.31524999996</v>
      </c>
      <c r="F20" s="54">
        <f>F21+F22</f>
        <v>178227.46493</v>
      </c>
      <c r="G20" s="72">
        <f t="shared" si="1"/>
        <v>102.21311736971026</v>
      </c>
      <c r="H20" s="73">
        <f>E20/F20*100</f>
        <v>134.88062310958438</v>
      </c>
    </row>
    <row r="21" spans="2:8" ht="22.5">
      <c r="B21" s="118" t="s">
        <v>102</v>
      </c>
      <c r="C21" s="67" t="s">
        <v>103</v>
      </c>
      <c r="D21" s="54">
        <f>'[1]січень-грудень'!$C$27+'[1]січень-грудень'!$C$29</f>
        <v>76413.5</v>
      </c>
      <c r="E21" s="57">
        <f>'[1]січень-грудень'!$D$27+'[1]січень-грудень'!$D$29</f>
        <v>64563.91044</v>
      </c>
      <c r="F21" s="57">
        <f>'[1]січень-грудень(п)'!$C$25+'[1]січень-грудень(п)'!$C$27</f>
        <v>51491.77247</v>
      </c>
      <c r="G21" s="72">
        <f t="shared" si="1"/>
        <v>84.49280616644964</v>
      </c>
      <c r="H21" s="73">
        <f>E21/F21*100</f>
        <v>125.38684792335717</v>
      </c>
    </row>
    <row r="22" spans="2:8" ht="22.5">
      <c r="B22" s="118" t="s">
        <v>104</v>
      </c>
      <c r="C22" s="67" t="s">
        <v>105</v>
      </c>
      <c r="D22" s="54">
        <f>'[1]січень-червень'!$C$28+'[1]січень-червень'!$C$30</f>
        <v>11825.3</v>
      </c>
      <c r="E22" s="57">
        <f>'[1]січень-грудень'!$D$28+'[1]січень-грудень'!$D$30</f>
        <v>175830.40480999995</v>
      </c>
      <c r="F22" s="57">
        <f>'[1]січень-грудень(п)'!$C$26+'[1]січень-грудень(п)'!$C$28</f>
        <v>126735.69245999999</v>
      </c>
      <c r="G22" s="72">
        <f t="shared" si="1"/>
        <v>1486.900161602665</v>
      </c>
      <c r="H22" s="73">
        <f>E22/F22*100</f>
        <v>138.73787359902192</v>
      </c>
    </row>
    <row r="23" spans="2:8" ht="30.75" customHeight="1">
      <c r="B23" s="63" t="s">
        <v>106</v>
      </c>
      <c r="C23" s="67" t="s">
        <v>107</v>
      </c>
      <c r="D23" s="54">
        <f>'[1]січень-грудень'!$C$31+'[1]січень-грудень'!$C$32</f>
        <v>8812.4</v>
      </c>
      <c r="E23" s="57">
        <f>'[1]січень-грудень'!$D$31+'[1]січень-грудень'!$D$32</f>
        <v>8995.26104</v>
      </c>
      <c r="F23" s="57"/>
      <c r="G23" s="72">
        <f t="shared" si="1"/>
        <v>102.07504244019789</v>
      </c>
      <c r="H23" s="73"/>
    </row>
    <row r="24" spans="2:8" ht="25.5" customHeight="1">
      <c r="B24" s="118" t="s">
        <v>108</v>
      </c>
      <c r="C24" s="67">
        <v>18020000</v>
      </c>
      <c r="D24" s="54">
        <f>'[1]січень-грудень'!$C$33</f>
        <v>4256.5</v>
      </c>
      <c r="E24" s="57">
        <f>'[1]січень-грудень'!$D$33</f>
        <v>3848.557950000001</v>
      </c>
      <c r="F24" s="57">
        <f>'[1]січень-грудень(п)'!$C$31</f>
        <v>4206.9</v>
      </c>
      <c r="G24" s="72">
        <f t="shared" si="1"/>
        <v>90.41602137906733</v>
      </c>
      <c r="H24" s="73">
        <f>E24/F24*100</f>
        <v>91.48204021963919</v>
      </c>
    </row>
    <row r="25" spans="2:8" ht="25.5" customHeight="1">
      <c r="B25" s="118" t="s">
        <v>47</v>
      </c>
      <c r="C25" s="67">
        <v>18030000</v>
      </c>
      <c r="D25" s="54">
        <f>'[1]січень-грудень'!$C$34</f>
        <v>96</v>
      </c>
      <c r="E25" s="57">
        <f>'[1]січень-грудень'!$D$34</f>
        <v>96.71901</v>
      </c>
      <c r="F25" s="57">
        <f>'[1]січень-грудень(п)'!$C$32</f>
        <v>78.5</v>
      </c>
      <c r="G25" s="72">
        <f t="shared" si="1"/>
        <v>100.74896874999999</v>
      </c>
      <c r="H25" s="73">
        <f>E25/F25*100</f>
        <v>123.20892993630572</v>
      </c>
    </row>
    <row r="26" spans="2:8" ht="27" customHeight="1">
      <c r="B26" s="118" t="s">
        <v>48</v>
      </c>
      <c r="C26" s="67">
        <v>18040000</v>
      </c>
      <c r="D26" s="54"/>
      <c r="E26" s="57">
        <f>'[1]січень-грудень'!$D$35</f>
        <v>-411.1248</v>
      </c>
      <c r="F26" s="57">
        <f>'[1]січень-грудень(п)'!$C$33</f>
        <v>5846.7</v>
      </c>
      <c r="G26" s="72"/>
      <c r="H26" s="73">
        <f>E26/F26*100</f>
        <v>-7.0317409820924635</v>
      </c>
    </row>
    <row r="27" spans="2:8" ht="30.75" customHeight="1">
      <c r="B27" s="119" t="s">
        <v>109</v>
      </c>
      <c r="C27" s="67">
        <v>18050000</v>
      </c>
      <c r="D27" s="54">
        <f>'[1]січень-грудень'!$C$36</f>
        <v>239016.6</v>
      </c>
      <c r="E27" s="57">
        <f>'[1]січень-грудень'!$D$36</f>
        <v>241994.23952</v>
      </c>
      <c r="F27" s="57"/>
      <c r="G27" s="72">
        <f>E27/D27*100</f>
        <v>101.24578774863335</v>
      </c>
      <c r="H27" s="73"/>
    </row>
    <row r="28" spans="2:8" ht="18.75">
      <c r="B28" s="120" t="s">
        <v>110</v>
      </c>
      <c r="C28" s="114">
        <v>190000</v>
      </c>
      <c r="D28" s="95">
        <f>D29</f>
        <v>291.1</v>
      </c>
      <c r="E28" s="95">
        <f>E29</f>
        <v>230.79834000000002</v>
      </c>
      <c r="F28" s="95">
        <f>F30</f>
        <v>0.7</v>
      </c>
      <c r="G28" s="72">
        <f>E28/D28*100</f>
        <v>79.28489866025421</v>
      </c>
      <c r="H28" s="73">
        <f>E28/F28*100</f>
        <v>32971.19142857143</v>
      </c>
    </row>
    <row r="29" spans="2:8" ht="18.75">
      <c r="B29" s="119" t="s">
        <v>111</v>
      </c>
      <c r="C29" s="67">
        <v>19010000</v>
      </c>
      <c r="D29" s="54">
        <f>'[1]січень-грудень'!$C$37</f>
        <v>291.1</v>
      </c>
      <c r="E29" s="57">
        <f>'[1]січень-грудень'!$D$37</f>
        <v>230.79834000000002</v>
      </c>
      <c r="F29" s="57"/>
      <c r="G29" s="72">
        <f>E29/D29*100</f>
        <v>79.28489866025421</v>
      </c>
      <c r="H29" s="73"/>
    </row>
    <row r="30" spans="2:8" ht="31.5" customHeight="1">
      <c r="B30" s="77" t="s">
        <v>127</v>
      </c>
      <c r="C30" s="67">
        <v>19040000</v>
      </c>
      <c r="D30" s="54"/>
      <c r="E30" s="57"/>
      <c r="F30" s="57">
        <f>'[1]січень-грудень(п)'!$C$35</f>
        <v>0.7</v>
      </c>
      <c r="G30" s="72"/>
      <c r="H30" s="73"/>
    </row>
    <row r="31" spans="2:8" ht="18.75">
      <c r="B31" s="113" t="s">
        <v>51</v>
      </c>
      <c r="C31" s="114">
        <v>20000000</v>
      </c>
      <c r="D31" s="95">
        <f>D32+D36+D40</f>
        <v>27805</v>
      </c>
      <c r="E31" s="95">
        <f>E32+E36+E40</f>
        <v>29833.0305</v>
      </c>
      <c r="F31" s="95">
        <f>F32+F36+F40</f>
        <v>19510.1</v>
      </c>
      <c r="G31" s="96">
        <f aca="true" t="shared" si="2" ref="G31:G43">E31/D31*100</f>
        <v>107.29376191332494</v>
      </c>
      <c r="H31" s="97">
        <f>E31/F31*100</f>
        <v>152.91070009892314</v>
      </c>
    </row>
    <row r="32" spans="2:8" ht="18.75">
      <c r="B32" s="121" t="s">
        <v>112</v>
      </c>
      <c r="C32" s="114">
        <v>21000000</v>
      </c>
      <c r="D32" s="95">
        <f>D33+D34+D35</f>
        <v>1471.2</v>
      </c>
      <c r="E32" s="95">
        <f>E33+E34+E35</f>
        <v>2185.3349099999996</v>
      </c>
      <c r="F32" s="95">
        <f>F33+F34+F35</f>
        <v>1766.3000000000002</v>
      </c>
      <c r="G32" s="96">
        <f t="shared" si="2"/>
        <v>148.54098083197385</v>
      </c>
      <c r="H32" s="97">
        <f>E32/F32*100</f>
        <v>123.72388099416855</v>
      </c>
    </row>
    <row r="33" spans="2:8" ht="63" customHeight="1">
      <c r="B33" s="122" t="s">
        <v>113</v>
      </c>
      <c r="C33" s="67">
        <v>21010300</v>
      </c>
      <c r="D33" s="54">
        <f>'[1]січень-грудень'!$C$42</f>
        <v>450.6</v>
      </c>
      <c r="E33" s="57">
        <f>'[1]січень-грудень'!$D$42</f>
        <v>450.57651</v>
      </c>
      <c r="F33" s="57">
        <f>'[1]січень-грудень(п)'!$C$39</f>
        <v>815.1</v>
      </c>
      <c r="G33" s="72">
        <f t="shared" si="2"/>
        <v>99.99478695073235</v>
      </c>
      <c r="H33" s="73">
        <f>E33/F33*100</f>
        <v>55.27867868973132</v>
      </c>
    </row>
    <row r="34" spans="2:8" ht="81" customHeight="1">
      <c r="B34" s="119" t="s">
        <v>55</v>
      </c>
      <c r="C34" s="67">
        <v>21080900</v>
      </c>
      <c r="D34" s="54">
        <f>'[1]січень-грудень'!$C$44</f>
        <v>3.8</v>
      </c>
      <c r="E34" s="57">
        <f>'[1]січень-грудень'!$D$44</f>
        <v>21.302999999999997</v>
      </c>
      <c r="F34" s="57">
        <f>'[1]січень-грудень(п)'!$C$41</f>
        <v>3.2</v>
      </c>
      <c r="G34" s="72">
        <f t="shared" si="2"/>
        <v>560.6052631578947</v>
      </c>
      <c r="H34" s="73">
        <f>E34/F34*100</f>
        <v>665.7187499999999</v>
      </c>
    </row>
    <row r="35" spans="2:8" ht="27.75" customHeight="1">
      <c r="B35" s="123" t="s">
        <v>56</v>
      </c>
      <c r="C35" s="67">
        <v>21081100</v>
      </c>
      <c r="D35" s="54">
        <f>'[1]січень-грудень'!$C$45</f>
        <v>1016.8</v>
      </c>
      <c r="E35" s="57">
        <f>'[1]січень-грудень'!$D$45</f>
        <v>1713.4553999999998</v>
      </c>
      <c r="F35" s="57">
        <f>'[1]січень-грудень(п)'!$C$42</f>
        <v>948</v>
      </c>
      <c r="G35" s="72">
        <f t="shared" si="2"/>
        <v>168.5144964594807</v>
      </c>
      <c r="H35" s="73">
        <f aca="true" t="shared" si="3" ref="H35:H44">E35/F35*100</f>
        <v>180.74424050632908</v>
      </c>
    </row>
    <row r="36" spans="2:8" ht="41.25" customHeight="1">
      <c r="B36" s="121" t="s">
        <v>114</v>
      </c>
      <c r="C36" s="114">
        <v>22000000</v>
      </c>
      <c r="D36" s="95">
        <f>D37+D38+D39</f>
        <v>25922.7</v>
      </c>
      <c r="E36" s="95">
        <f>E37+E38+E39</f>
        <v>26922.82949</v>
      </c>
      <c r="F36" s="95">
        <f>F37+F38+F39</f>
        <v>17574.8</v>
      </c>
      <c r="G36" s="96">
        <f t="shared" si="2"/>
        <v>103.85812237922747</v>
      </c>
      <c r="H36" s="97">
        <f t="shared" si="3"/>
        <v>153.1899622755309</v>
      </c>
    </row>
    <row r="37" spans="2:8" ht="24" customHeight="1">
      <c r="B37" s="119" t="s">
        <v>115</v>
      </c>
      <c r="C37" s="67">
        <v>22010000</v>
      </c>
      <c r="D37" s="54">
        <f>'[1]січень-грудень'!$C$47</f>
        <v>19008.9</v>
      </c>
      <c r="E37" s="57">
        <f>'[1]січень-грудень'!$D$47</f>
        <v>19663.55497</v>
      </c>
      <c r="F37" s="57">
        <f>'[1]січень-грудень(п)'!$C$44</f>
        <v>12369.6</v>
      </c>
      <c r="G37" s="72">
        <f t="shared" si="2"/>
        <v>103.44393926003082</v>
      </c>
      <c r="H37" s="73">
        <f t="shared" si="3"/>
        <v>158.96678122170482</v>
      </c>
    </row>
    <row r="38" spans="2:8" ht="56.25" customHeight="1">
      <c r="B38" s="118" t="s">
        <v>116</v>
      </c>
      <c r="C38" s="67">
        <v>22080400</v>
      </c>
      <c r="D38" s="54">
        <f>'[1]січень-грудень'!$C$48</f>
        <v>3046.3</v>
      </c>
      <c r="E38" s="57">
        <f>'[1]січень-грудень'!$D$48</f>
        <v>3246.0050600000004</v>
      </c>
      <c r="F38" s="57">
        <f>'[1]січень-грудень(п)'!$C$46</f>
        <v>4533.5</v>
      </c>
      <c r="G38" s="72">
        <f t="shared" si="2"/>
        <v>106.55565965269345</v>
      </c>
      <c r="H38" s="73">
        <f t="shared" si="3"/>
        <v>71.60042042571965</v>
      </c>
    </row>
    <row r="39" spans="2:8" ht="22.5" customHeight="1">
      <c r="B39" s="123" t="s">
        <v>60</v>
      </c>
      <c r="C39" s="67">
        <v>22090000</v>
      </c>
      <c r="D39" s="54">
        <f>'[1]січень-грудень'!$C$49</f>
        <v>3867.5</v>
      </c>
      <c r="E39" s="57">
        <f>'[1]січень-грудень'!$D$49</f>
        <v>4013.2694600000004</v>
      </c>
      <c r="F39" s="57">
        <f>'[1]січень-грудень(п)'!$C$47</f>
        <v>671.7</v>
      </c>
      <c r="G39" s="72">
        <f t="shared" si="2"/>
        <v>103.76908752424048</v>
      </c>
      <c r="H39" s="73">
        <f t="shared" si="3"/>
        <v>597.4794491588507</v>
      </c>
    </row>
    <row r="40" spans="2:8" ht="23.25" customHeight="1">
      <c r="B40" s="121" t="s">
        <v>61</v>
      </c>
      <c r="C40" s="114">
        <v>24000000</v>
      </c>
      <c r="D40" s="95">
        <f>D41</f>
        <v>411.1</v>
      </c>
      <c r="E40" s="95">
        <f>E41</f>
        <v>724.8661000000001</v>
      </c>
      <c r="F40" s="95">
        <f>F41</f>
        <v>169</v>
      </c>
      <c r="G40" s="96">
        <f t="shared" si="2"/>
        <v>176.32354658234007</v>
      </c>
      <c r="H40" s="97">
        <f t="shared" si="3"/>
        <v>428.914852071006</v>
      </c>
    </row>
    <row r="41" spans="2:8" ht="22.5" customHeight="1">
      <c r="B41" s="123" t="s">
        <v>54</v>
      </c>
      <c r="C41" s="67">
        <v>24060300</v>
      </c>
      <c r="D41" s="54">
        <f>'[1]січень-грудень'!$C$50</f>
        <v>411.1</v>
      </c>
      <c r="E41" s="57">
        <f>'[1]січень-грудень'!$D$50</f>
        <v>724.8661000000001</v>
      </c>
      <c r="F41" s="57">
        <f>'[1]січень-грудень(п)'!$C$49</f>
        <v>169</v>
      </c>
      <c r="G41" s="72">
        <f t="shared" si="2"/>
        <v>176.32354658234007</v>
      </c>
      <c r="H41" s="73">
        <f t="shared" si="3"/>
        <v>428.914852071006</v>
      </c>
    </row>
    <row r="42" spans="2:8" ht="18.75">
      <c r="B42" s="113" t="s">
        <v>62</v>
      </c>
      <c r="C42" s="114">
        <v>30000000</v>
      </c>
      <c r="D42" s="95">
        <f>D43</f>
        <v>310.5</v>
      </c>
      <c r="E42" s="95">
        <f>E43+E44</f>
        <v>313.35782</v>
      </c>
      <c r="F42" s="95">
        <f>F43+F44</f>
        <v>53.9</v>
      </c>
      <c r="G42" s="96">
        <f t="shared" si="2"/>
        <v>100.92039291465377</v>
      </c>
      <c r="H42" s="73">
        <f t="shared" si="3"/>
        <v>581.3688682745826</v>
      </c>
    </row>
    <row r="43" spans="2:8" ht="42.75" customHeight="1">
      <c r="B43" s="126" t="s">
        <v>63</v>
      </c>
      <c r="C43" s="67">
        <v>31010000</v>
      </c>
      <c r="D43" s="54">
        <f>'[1]січень-грудень'!$C$52</f>
        <v>310.5</v>
      </c>
      <c r="E43" s="57">
        <f>'[1]січень-грудень'!$D$52</f>
        <v>310.46797</v>
      </c>
      <c r="F43" s="57">
        <f>'[1]січень-грудень(п)'!$C$50</f>
        <v>52.9</v>
      </c>
      <c r="G43" s="72">
        <f t="shared" si="2"/>
        <v>99.9896843800322</v>
      </c>
      <c r="H43" s="73">
        <f t="shared" si="3"/>
        <v>586.8959735349716</v>
      </c>
    </row>
    <row r="44" spans="2:8" ht="33">
      <c r="B44" s="118" t="s">
        <v>118</v>
      </c>
      <c r="C44" s="67">
        <v>31020000</v>
      </c>
      <c r="D44" s="54"/>
      <c r="E44" s="57">
        <f>'[1]січень-грудень'!$D$53</f>
        <v>2.88985</v>
      </c>
      <c r="F44" s="57">
        <f>'[1]січень-грудень(п)'!$C$51</f>
        <v>1</v>
      </c>
      <c r="G44" s="72"/>
      <c r="H44" s="73">
        <f t="shared" si="3"/>
        <v>288.985</v>
      </c>
    </row>
    <row r="45" spans="2:8" ht="18.75">
      <c r="B45" s="124" t="s">
        <v>119</v>
      </c>
      <c r="C45" s="114"/>
      <c r="D45" s="95">
        <f>D6+D31+D42</f>
        <v>966859.7999999999</v>
      </c>
      <c r="E45" s="95">
        <f>E6+E31+E42</f>
        <v>1005028.564198</v>
      </c>
      <c r="F45" s="95">
        <f>F6+F31+F42-0.1</f>
        <v>455030.34493</v>
      </c>
      <c r="G45" s="96">
        <f>E45/D45*100</f>
        <v>103.94770412401053</v>
      </c>
      <c r="H45" s="97">
        <f>E45/F45*100</f>
        <v>220.8706683842392</v>
      </c>
    </row>
    <row r="46" spans="2:8" ht="18.75">
      <c r="B46" s="71"/>
      <c r="C46" s="71"/>
      <c r="D46" s="71"/>
      <c r="E46" s="71"/>
      <c r="F46" s="125"/>
      <c r="G46" s="125"/>
      <c r="H46" s="125"/>
    </row>
    <row r="47" spans="2:8" ht="18.75">
      <c r="B47" s="93" t="s">
        <v>67</v>
      </c>
      <c r="C47" s="94"/>
      <c r="D47" s="29"/>
      <c r="E47" s="95"/>
      <c r="F47" s="95"/>
      <c r="G47" s="96"/>
      <c r="H47" s="97"/>
    </row>
    <row r="48" spans="2:8" ht="18.75">
      <c r="B48" s="98" t="s">
        <v>3</v>
      </c>
      <c r="C48" s="99" t="s">
        <v>12</v>
      </c>
      <c r="D48" s="33">
        <v>35309.2</v>
      </c>
      <c r="E48" s="100">
        <v>34195.5</v>
      </c>
      <c r="F48" s="100">
        <v>30919.9</v>
      </c>
      <c r="G48" s="101">
        <f>E48/D48*100</f>
        <v>96.8458645338892</v>
      </c>
      <c r="H48" s="102">
        <f>E48/F48*100</f>
        <v>110.59382468895436</v>
      </c>
    </row>
    <row r="49" spans="2:8" ht="18.75">
      <c r="B49" s="98" t="s">
        <v>4</v>
      </c>
      <c r="C49" s="99" t="s">
        <v>13</v>
      </c>
      <c r="D49" s="33">
        <v>646305.4</v>
      </c>
      <c r="E49" s="100">
        <v>616995.7</v>
      </c>
      <c r="F49" s="100">
        <v>519647.8</v>
      </c>
      <c r="G49" s="101">
        <f aca="true" t="shared" si="4" ref="G49:G56">E49/D49*100</f>
        <v>95.46503866438373</v>
      </c>
      <c r="H49" s="102">
        <f aca="true" t="shared" si="5" ref="H49:H55">E49/F49*100</f>
        <v>118.73343830186522</v>
      </c>
    </row>
    <row r="50" spans="2:8" ht="18.75">
      <c r="B50" s="98" t="s">
        <v>5</v>
      </c>
      <c r="C50" s="99" t="s">
        <v>14</v>
      </c>
      <c r="D50" s="33">
        <v>129783.7</v>
      </c>
      <c r="E50" s="100">
        <v>129734.3</v>
      </c>
      <c r="F50" s="100">
        <v>115129.9</v>
      </c>
      <c r="G50" s="101">
        <f t="shared" si="4"/>
        <v>99.96193666847223</v>
      </c>
      <c r="H50" s="102">
        <f t="shared" si="5"/>
        <v>112.68514955715241</v>
      </c>
    </row>
    <row r="51" spans="2:8" ht="18.75">
      <c r="B51" s="98" t="s">
        <v>6</v>
      </c>
      <c r="C51" s="99" t="s">
        <v>15</v>
      </c>
      <c r="D51" s="33">
        <v>14952.6</v>
      </c>
      <c r="E51" s="100">
        <v>14114.2</v>
      </c>
      <c r="F51" s="100">
        <v>11798.5</v>
      </c>
      <c r="G51" s="101">
        <f t="shared" si="4"/>
        <v>94.39294838355872</v>
      </c>
      <c r="H51" s="102">
        <f t="shared" si="5"/>
        <v>119.62707123786922</v>
      </c>
    </row>
    <row r="52" spans="2:8" ht="18.75">
      <c r="B52" s="98" t="s">
        <v>7</v>
      </c>
      <c r="C52" s="99" t="s">
        <v>16</v>
      </c>
      <c r="D52" s="33">
        <v>17458.7</v>
      </c>
      <c r="E52" s="100">
        <v>17458.2</v>
      </c>
      <c r="F52" s="100">
        <v>10885</v>
      </c>
      <c r="G52" s="101">
        <f t="shared" si="4"/>
        <v>99.99713609833492</v>
      </c>
      <c r="H52" s="102">
        <f t="shared" si="5"/>
        <v>160.38768948093707</v>
      </c>
    </row>
    <row r="53" spans="2:8" ht="18.75">
      <c r="B53" s="98" t="s">
        <v>8</v>
      </c>
      <c r="C53" s="99" t="s">
        <v>17</v>
      </c>
      <c r="D53" s="33">
        <v>26374</v>
      </c>
      <c r="E53" s="100">
        <v>25065</v>
      </c>
      <c r="F53" s="100">
        <v>20593.9</v>
      </c>
      <c r="G53" s="101">
        <f t="shared" si="4"/>
        <v>95.03677864563585</v>
      </c>
      <c r="H53" s="102">
        <f t="shared" si="5"/>
        <v>121.71079785761802</v>
      </c>
    </row>
    <row r="54" spans="2:8" ht="18.75">
      <c r="B54" s="98" t="s">
        <v>9</v>
      </c>
      <c r="C54" s="99" t="s">
        <v>18</v>
      </c>
      <c r="D54" s="33">
        <v>110.1</v>
      </c>
      <c r="E54" s="100">
        <v>93.2</v>
      </c>
      <c r="F54" s="100">
        <v>10</v>
      </c>
      <c r="G54" s="101">
        <f t="shared" si="4"/>
        <v>84.65031789282472</v>
      </c>
      <c r="H54" s="102">
        <f t="shared" si="5"/>
        <v>932</v>
      </c>
    </row>
    <row r="55" spans="2:8" ht="18.75">
      <c r="B55" s="98" t="s">
        <v>10</v>
      </c>
      <c r="C55" s="99" t="s">
        <v>19</v>
      </c>
      <c r="D55" s="33">
        <v>97.5</v>
      </c>
      <c r="E55" s="100">
        <v>97.4</v>
      </c>
      <c r="F55" s="100">
        <v>55</v>
      </c>
      <c r="G55" s="101">
        <f t="shared" si="4"/>
        <v>99.8974358974359</v>
      </c>
      <c r="H55" s="102">
        <f t="shared" si="5"/>
        <v>177.0909090909091</v>
      </c>
    </row>
    <row r="56" spans="2:8" ht="18.75">
      <c r="B56" s="93" t="s">
        <v>20</v>
      </c>
      <c r="C56" s="94"/>
      <c r="D56" s="35">
        <f>SUM(D48:D55)</f>
        <v>870391.1999999998</v>
      </c>
      <c r="E56" s="35">
        <f>SUM(E48:E55)</f>
        <v>837753.4999999999</v>
      </c>
      <c r="F56" s="35">
        <f>SUM(F48:F55)</f>
        <v>709040</v>
      </c>
      <c r="G56" s="103">
        <f t="shared" si="4"/>
        <v>96.2502263350089</v>
      </c>
      <c r="H56" s="104">
        <f>E56/F56*100</f>
        <v>118.15320715333407</v>
      </c>
    </row>
    <row r="57" spans="2:8" ht="18.75">
      <c r="B57" s="93" t="s">
        <v>11</v>
      </c>
      <c r="C57" s="99"/>
      <c r="D57" s="107"/>
      <c r="E57" s="95"/>
      <c r="F57" s="108"/>
      <c r="G57" s="101"/>
      <c r="H57" s="102"/>
    </row>
    <row r="58" spans="2:8" ht="18.75">
      <c r="B58" s="98" t="s">
        <v>3</v>
      </c>
      <c r="C58" s="99" t="s">
        <v>12</v>
      </c>
      <c r="D58" s="33">
        <v>1752.3</v>
      </c>
      <c r="E58" s="100">
        <v>1669.1</v>
      </c>
      <c r="F58" s="100"/>
      <c r="G58" s="101">
        <f>E58/D58*100</f>
        <v>95.25195457398847</v>
      </c>
      <c r="H58" s="102"/>
    </row>
    <row r="59" spans="2:8" ht="18.75">
      <c r="B59" s="98" t="s">
        <v>4</v>
      </c>
      <c r="C59" s="99" t="s">
        <v>13</v>
      </c>
      <c r="D59" s="33">
        <v>23562.6</v>
      </c>
      <c r="E59" s="100">
        <v>23373.3</v>
      </c>
      <c r="F59" s="100">
        <v>9485</v>
      </c>
      <c r="G59" s="101">
        <f aca="true" t="shared" si="6" ref="G59:G64">E59/D59*100</f>
        <v>99.19660818415625</v>
      </c>
      <c r="H59" s="102">
        <f aca="true" t="shared" si="7" ref="H59:H67">F59/E59*100</f>
        <v>40.58049141541845</v>
      </c>
    </row>
    <row r="60" spans="2:8" ht="18.75">
      <c r="B60" s="98" t="s">
        <v>5</v>
      </c>
      <c r="C60" s="99" t="s">
        <v>14</v>
      </c>
      <c r="D60" s="33">
        <v>2360.7</v>
      </c>
      <c r="E60" s="100">
        <v>2347.1</v>
      </c>
      <c r="F60" s="100">
        <v>1437</v>
      </c>
      <c r="G60" s="101">
        <f t="shared" si="6"/>
        <v>99.42389969076969</v>
      </c>
      <c r="H60" s="102">
        <f t="shared" si="7"/>
        <v>61.224489795918366</v>
      </c>
    </row>
    <row r="61" spans="2:8" ht="18.75">
      <c r="B61" s="98" t="s">
        <v>7</v>
      </c>
      <c r="C61" s="99" t="s">
        <v>16</v>
      </c>
      <c r="D61" s="33">
        <v>9276.4</v>
      </c>
      <c r="E61" s="100">
        <v>9033.6</v>
      </c>
      <c r="F61" s="100">
        <v>119.9</v>
      </c>
      <c r="G61" s="101">
        <f t="shared" si="6"/>
        <v>97.38260532102971</v>
      </c>
      <c r="H61" s="102">
        <f t="shared" si="7"/>
        <v>1.3272670917463691</v>
      </c>
    </row>
    <row r="62" spans="2:8" ht="18.75">
      <c r="B62" s="98" t="s">
        <v>8</v>
      </c>
      <c r="C62" s="99" t="s">
        <v>17</v>
      </c>
      <c r="D62" s="33">
        <v>2463.2</v>
      </c>
      <c r="E62" s="100">
        <v>2443.3</v>
      </c>
      <c r="F62" s="100">
        <v>47.4</v>
      </c>
      <c r="G62" s="101">
        <f t="shared" si="6"/>
        <v>99.19210782721665</v>
      </c>
      <c r="H62" s="102">
        <f t="shared" si="7"/>
        <v>1.9399991814349444</v>
      </c>
    </row>
    <row r="63" spans="2:8" ht="18.75">
      <c r="B63" s="98" t="s">
        <v>21</v>
      </c>
      <c r="C63" s="99" t="s">
        <v>25</v>
      </c>
      <c r="D63" s="33">
        <v>38774.9</v>
      </c>
      <c r="E63" s="100">
        <v>36074</v>
      </c>
      <c r="F63" s="100">
        <v>4728.8</v>
      </c>
      <c r="G63" s="101">
        <f t="shared" si="6"/>
        <v>93.03441143626418</v>
      </c>
      <c r="H63" s="102">
        <f t="shared" si="7"/>
        <v>13.108610079281476</v>
      </c>
    </row>
    <row r="64" spans="2:8" ht="37.5">
      <c r="B64" s="98" t="s">
        <v>28</v>
      </c>
      <c r="C64" s="99" t="s">
        <v>27</v>
      </c>
      <c r="D64" s="33">
        <v>10</v>
      </c>
      <c r="E64" s="100">
        <v>10</v>
      </c>
      <c r="F64" s="100"/>
      <c r="G64" s="101">
        <f t="shared" si="6"/>
        <v>100</v>
      </c>
      <c r="H64" s="102"/>
    </row>
    <row r="65" spans="2:8" ht="18.75">
      <c r="B65" s="98" t="s">
        <v>22</v>
      </c>
      <c r="C65" s="99" t="s">
        <v>26</v>
      </c>
      <c r="D65" s="33">
        <v>1800</v>
      </c>
      <c r="E65" s="100">
        <v>1800</v>
      </c>
      <c r="F65" s="100">
        <v>2635.2</v>
      </c>
      <c r="G65" s="101">
        <f>E65/D65*100</f>
        <v>100</v>
      </c>
      <c r="H65" s="102">
        <f t="shared" si="7"/>
        <v>146.4</v>
      </c>
    </row>
    <row r="66" spans="2:8" ht="18.75">
      <c r="B66" s="93" t="s">
        <v>23</v>
      </c>
      <c r="C66" s="94"/>
      <c r="D66" s="35">
        <f>SUM(D58:D65)</f>
        <v>80000.1</v>
      </c>
      <c r="E66" s="35">
        <f>SUM(E58:E65)</f>
        <v>76750.4</v>
      </c>
      <c r="F66" s="35">
        <f>SUM(F58:F65)</f>
        <v>18453.3</v>
      </c>
      <c r="G66" s="103">
        <f>E66/D66*100</f>
        <v>95.93788007764988</v>
      </c>
      <c r="H66" s="104">
        <f t="shared" si="7"/>
        <v>24.043262315245265</v>
      </c>
    </row>
    <row r="67" spans="2:8" ht="18.75" customHeight="1">
      <c r="B67" s="93" t="s">
        <v>24</v>
      </c>
      <c r="C67" s="94"/>
      <c r="D67" s="35">
        <f>D56+D66</f>
        <v>950391.2999999998</v>
      </c>
      <c r="E67" s="35">
        <f>E56+E66</f>
        <v>914503.8999999999</v>
      </c>
      <c r="F67" s="35">
        <f>F56+F66</f>
        <v>727493.3</v>
      </c>
      <c r="G67" s="103">
        <f>E67/D67*100</f>
        <v>96.22393428896078</v>
      </c>
      <c r="H67" s="104">
        <f t="shared" si="7"/>
        <v>79.55059568362695</v>
      </c>
    </row>
    <row r="68" spans="2:5" ht="18.75" customHeight="1">
      <c r="B68" s="71"/>
      <c r="C68" s="71"/>
      <c r="D68" s="71"/>
      <c r="E68" s="71"/>
    </row>
  </sheetData>
  <sheetProtection/>
  <mergeCells count="9">
    <mergeCell ref="G3:G4"/>
    <mergeCell ref="B1:H1"/>
    <mergeCell ref="B2:G2"/>
    <mergeCell ref="B3:B4"/>
    <mergeCell ref="C3:C4"/>
    <mergeCell ref="D3:D4"/>
    <mergeCell ref="E3:E4"/>
    <mergeCell ref="F3:F4"/>
    <mergeCell ref="H3:H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C1">
      <selection activeCell="M7" sqref="M7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5" width="18.57421875" style="0" customWidth="1"/>
    <col min="6" max="6" width="18.00390625" style="0" customWidth="1"/>
    <col min="7" max="9" width="14.57421875" style="0" customWidth="1"/>
    <col min="10" max="10" width="13.421875" style="0" customWidth="1"/>
  </cols>
  <sheetData>
    <row r="1" spans="2:10" ht="113.25" customHeight="1">
      <c r="B1" s="185" t="s">
        <v>189</v>
      </c>
      <c r="C1" s="185"/>
      <c r="D1" s="185"/>
      <c r="E1" s="185"/>
      <c r="F1" s="185"/>
      <c r="G1" s="185"/>
      <c r="H1" s="185"/>
      <c r="I1" s="185"/>
      <c r="J1" s="185"/>
    </row>
    <row r="2" spans="2:10" ht="21" thickBot="1">
      <c r="B2" s="186" t="s">
        <v>75</v>
      </c>
      <c r="C2" s="186"/>
      <c r="D2" s="186"/>
      <c r="E2" s="186"/>
      <c r="F2" s="186"/>
      <c r="G2" s="186"/>
      <c r="H2" s="206"/>
      <c r="I2" s="206"/>
      <c r="J2" s="41" t="s">
        <v>76</v>
      </c>
    </row>
    <row r="3" spans="2:10" ht="51.75" customHeight="1" thickBot="1">
      <c r="B3" s="200" t="s">
        <v>0</v>
      </c>
      <c r="C3" s="202" t="s">
        <v>77</v>
      </c>
      <c r="D3" s="204" t="s">
        <v>142</v>
      </c>
      <c r="E3" s="193" t="s">
        <v>191</v>
      </c>
      <c r="F3" s="195" t="s">
        <v>144</v>
      </c>
      <c r="G3" s="207" t="s">
        <v>145</v>
      </c>
      <c r="H3" s="209" t="s">
        <v>82</v>
      </c>
      <c r="I3" s="210"/>
      <c r="J3" s="208" t="s">
        <v>146</v>
      </c>
    </row>
    <row r="4" spans="2:10" ht="17.25" thickBot="1">
      <c r="B4" s="201"/>
      <c r="C4" s="203"/>
      <c r="D4" s="205"/>
      <c r="E4" s="194"/>
      <c r="F4" s="196"/>
      <c r="G4" s="196"/>
      <c r="H4" s="127" t="s">
        <v>84</v>
      </c>
      <c r="I4" s="179" t="s">
        <v>190</v>
      </c>
      <c r="J4" s="199"/>
    </row>
    <row r="5" spans="2:10" ht="16.5">
      <c r="B5" s="109" t="s">
        <v>86</v>
      </c>
      <c r="C5" s="110"/>
      <c r="D5" s="111"/>
      <c r="E5" s="111"/>
      <c r="F5" s="112"/>
      <c r="G5" s="112"/>
      <c r="H5" s="178"/>
      <c r="I5" s="178"/>
      <c r="J5" s="48"/>
    </row>
    <row r="6" spans="2:10" ht="18.75">
      <c r="B6" s="113" t="s">
        <v>35</v>
      </c>
      <c r="C6" s="114">
        <v>10000000</v>
      </c>
      <c r="D6" s="95">
        <f>D7+D11+D17+D28+D15</f>
        <v>986663.3</v>
      </c>
      <c r="E6" s="95">
        <f>E7+E11+E17+E28+E15</f>
        <v>40017.5</v>
      </c>
      <c r="F6" s="95">
        <f>F7+F11+F17+F28+F15</f>
        <v>91785.16363</v>
      </c>
      <c r="G6" s="95">
        <f>G7+G11+G16+G17+G28</f>
        <v>32974.252716</v>
      </c>
      <c r="H6" s="96">
        <f>F6/D6*100</f>
        <v>9.30258210982409</v>
      </c>
      <c r="I6" s="96">
        <f>F6/E6*100</f>
        <v>229.36256295370777</v>
      </c>
      <c r="J6" s="97">
        <f>F6/G6*100</f>
        <v>278.3540370740937</v>
      </c>
    </row>
    <row r="7" spans="2:10" ht="33">
      <c r="B7" s="115" t="s">
        <v>36</v>
      </c>
      <c r="C7" s="114">
        <v>11000000</v>
      </c>
      <c r="D7" s="95">
        <f>D8+D9+D10</f>
        <v>344882.99999999994</v>
      </c>
      <c r="E7" s="95">
        <f>E8+E9+E10</f>
        <v>20840</v>
      </c>
      <c r="F7" s="95">
        <f>F8+F9+F10</f>
        <v>25971.226680000003</v>
      </c>
      <c r="G7" s="95">
        <f>G8+G9</f>
        <v>18787.692096000002</v>
      </c>
      <c r="H7" s="96">
        <f aca="true" t="shared" si="0" ref="H7:H44">F7/D7*100</f>
        <v>7.530445594592951</v>
      </c>
      <c r="I7" s="96">
        <f aca="true" t="shared" si="1" ref="I7:I44">F7/E7*100</f>
        <v>124.62200902111327</v>
      </c>
      <c r="J7" s="97">
        <f>F7/G7*100</f>
        <v>138.2353220783803</v>
      </c>
    </row>
    <row r="8" spans="2:10" ht="30.75" customHeight="1">
      <c r="B8" s="116" t="s">
        <v>87</v>
      </c>
      <c r="C8" s="67">
        <v>11010000</v>
      </c>
      <c r="D8" s="54">
        <f>'[2]січень'!$C$8</f>
        <v>301276.6</v>
      </c>
      <c r="E8" s="54">
        <f>'[2]січень'!$D$8</f>
        <v>20600</v>
      </c>
      <c r="F8" s="57">
        <f>'[2]січень'!$E$8</f>
        <v>24905.027680000003</v>
      </c>
      <c r="G8" s="57">
        <f>'[2]січень (п)'!$C$8</f>
        <v>18728.953096</v>
      </c>
      <c r="H8" s="96">
        <f t="shared" si="0"/>
        <v>8.26649918380651</v>
      </c>
      <c r="I8" s="96">
        <f t="shared" si="1"/>
        <v>120.89819262135923</v>
      </c>
      <c r="J8" s="73">
        <f>F8/G8*100</f>
        <v>132.97608014897023</v>
      </c>
    </row>
    <row r="9" spans="2:10" ht="38.25" customHeight="1">
      <c r="B9" s="116" t="s">
        <v>88</v>
      </c>
      <c r="C9" s="117" t="s">
        <v>192</v>
      </c>
      <c r="D9" s="54">
        <f>'[2]січень'!$C$11</f>
        <v>2582.3</v>
      </c>
      <c r="E9" s="54"/>
      <c r="F9" s="57">
        <f>'[2]січень'!$E$11</f>
        <v>4.025</v>
      </c>
      <c r="G9" s="57">
        <f>'[2]січень (п)'!$C$11</f>
        <v>58.739</v>
      </c>
      <c r="H9" s="96">
        <f t="shared" si="0"/>
        <v>0.15586879913255625</v>
      </c>
      <c r="I9" s="96"/>
      <c r="J9" s="73">
        <f>F9/G9*100</f>
        <v>6.852346822383766</v>
      </c>
    </row>
    <row r="10" spans="2:10" ht="26.25" customHeight="1">
      <c r="B10" s="116" t="s">
        <v>38</v>
      </c>
      <c r="C10" s="67">
        <v>11020000</v>
      </c>
      <c r="D10" s="54">
        <f>'[2]січень'!$C$10</f>
        <v>41024.1</v>
      </c>
      <c r="E10" s="54">
        <f>'[2]січень'!$D$10</f>
        <v>240</v>
      </c>
      <c r="F10" s="57">
        <f>'[2]січень'!$E$10</f>
        <v>1062.1740000000002</v>
      </c>
      <c r="G10" s="57">
        <f>'[2]січень (п)'!$C$10</f>
        <v>0</v>
      </c>
      <c r="H10" s="96">
        <f t="shared" si="0"/>
        <v>2.5891463798108925</v>
      </c>
      <c r="I10" s="96">
        <f t="shared" si="1"/>
        <v>442.5725000000001</v>
      </c>
      <c r="J10" s="73"/>
    </row>
    <row r="11" spans="2:10" ht="20.25" customHeight="1">
      <c r="B11" s="115" t="s">
        <v>90</v>
      </c>
      <c r="C11" s="114">
        <v>13000000</v>
      </c>
      <c r="D11" s="95">
        <f>D12+D13+D14</f>
        <v>848.7</v>
      </c>
      <c r="E11" s="95">
        <f>E12+E13+E14</f>
        <v>28</v>
      </c>
      <c r="F11" s="95">
        <f>F12+F13+F14</f>
        <v>32.68088</v>
      </c>
      <c r="G11" s="95">
        <f>G12+G13+G14</f>
        <v>88.92465</v>
      </c>
      <c r="H11" s="96">
        <f t="shared" si="0"/>
        <v>3.850698715682809</v>
      </c>
      <c r="I11" s="96">
        <f t="shared" si="1"/>
        <v>116.71742857142857</v>
      </c>
      <c r="J11" s="97">
        <f>F11/G11*100</f>
        <v>36.75120453102711</v>
      </c>
    </row>
    <row r="12" spans="2:10" ht="44.25" customHeight="1">
      <c r="B12" s="116" t="s">
        <v>91</v>
      </c>
      <c r="C12" s="67">
        <v>13010200</v>
      </c>
      <c r="D12" s="54"/>
      <c r="E12" s="54"/>
      <c r="F12" s="57">
        <f>'[2]січень'!$E$13</f>
        <v>14.957769999999998</v>
      </c>
      <c r="G12" s="54">
        <f>'[2]січень (п)'!$C$13</f>
        <v>55.9</v>
      </c>
      <c r="H12" s="96"/>
      <c r="I12" s="96"/>
      <c r="J12" s="73">
        <f>F12/G12*100</f>
        <v>26.75808586762075</v>
      </c>
    </row>
    <row r="13" spans="2:10" ht="26.25" customHeight="1">
      <c r="B13" s="116" t="s">
        <v>92</v>
      </c>
      <c r="C13" s="117" t="s">
        <v>93</v>
      </c>
      <c r="D13" s="54">
        <f>'[2]січень'!$C$14</f>
        <v>474.2</v>
      </c>
      <c r="E13" s="54">
        <f>'[2]січень'!$D$14</f>
        <v>20</v>
      </c>
      <c r="F13" s="57">
        <f>'[2]січень'!$E$14</f>
        <v>16.262880000000003</v>
      </c>
      <c r="G13" s="54">
        <f>'[2]січень (п)'!$C$14</f>
        <v>24.707899999999995</v>
      </c>
      <c r="H13" s="96">
        <f t="shared" si="0"/>
        <v>3.4295402783635605</v>
      </c>
      <c r="I13" s="96">
        <f t="shared" si="1"/>
        <v>81.3144</v>
      </c>
      <c r="J13" s="73">
        <f>F13/G13*100</f>
        <v>65.82056751079617</v>
      </c>
    </row>
    <row r="14" spans="2:10" ht="27" customHeight="1">
      <c r="B14" s="116" t="s">
        <v>94</v>
      </c>
      <c r="C14" s="67">
        <v>13030000</v>
      </c>
      <c r="D14" s="54">
        <f>'[2]січень'!$C$15</f>
        <v>374.5</v>
      </c>
      <c r="E14" s="54">
        <f>'[2]січень'!$D$15</f>
        <v>8</v>
      </c>
      <c r="F14" s="57">
        <f>'[2]січень'!$E$15</f>
        <v>1.4602300000000001</v>
      </c>
      <c r="G14" s="54">
        <f>'[2]січень (п)'!$C$15</f>
        <v>8.31675</v>
      </c>
      <c r="H14" s="96">
        <f t="shared" si="0"/>
        <v>0.38991455273698267</v>
      </c>
      <c r="I14" s="96">
        <f t="shared" si="1"/>
        <v>18.252875000000003</v>
      </c>
      <c r="J14" s="73">
        <f>F14/G14*100</f>
        <v>17.55769982264707</v>
      </c>
    </row>
    <row r="15" spans="2:10" ht="39.75" customHeight="1">
      <c r="B15" s="116" t="s">
        <v>95</v>
      </c>
      <c r="C15" s="67">
        <v>14040001</v>
      </c>
      <c r="D15" s="54">
        <f>'[2]січень'!$C$17</f>
        <v>109741.9</v>
      </c>
      <c r="E15" s="54">
        <f>'[2]січень'!$D$17</f>
        <v>0</v>
      </c>
      <c r="F15" s="57">
        <f>'[2]січень'!$E$17</f>
        <v>12695.86476</v>
      </c>
      <c r="G15" s="57">
        <f>'[2]січень (п)'!$C$17</f>
        <v>0</v>
      </c>
      <c r="H15" s="96">
        <f t="shared" si="0"/>
        <v>11.568839941717796</v>
      </c>
      <c r="I15" s="96"/>
      <c r="J15" s="73"/>
    </row>
    <row r="16" spans="2:10" ht="30" customHeight="1">
      <c r="B16" s="116" t="s">
        <v>96</v>
      </c>
      <c r="C16" s="67">
        <v>16000000</v>
      </c>
      <c r="D16" s="54"/>
      <c r="E16" s="54"/>
      <c r="F16" s="57"/>
      <c r="G16" s="57"/>
      <c r="H16" s="96"/>
      <c r="I16" s="96"/>
      <c r="J16" s="73"/>
    </row>
    <row r="17" spans="2:10" ht="18.75">
      <c r="B17" s="115" t="s">
        <v>97</v>
      </c>
      <c r="C17" s="114">
        <v>18000000</v>
      </c>
      <c r="D17" s="95">
        <f>D18+D24+D25+D26+D27</f>
        <v>530918.1000000001</v>
      </c>
      <c r="E17" s="95">
        <f>E18+E24+E25+E26+E27</f>
        <v>19149.5</v>
      </c>
      <c r="F17" s="95">
        <f>F18+F24+F25+F26+F27</f>
        <v>53051.33162</v>
      </c>
      <c r="G17" s="95">
        <f>G18+G24+G25+G26+G27</f>
        <v>14097.635969999998</v>
      </c>
      <c r="H17" s="96">
        <f t="shared" si="0"/>
        <v>9.992375776979536</v>
      </c>
      <c r="I17" s="96">
        <f t="shared" si="1"/>
        <v>277.0376856836993</v>
      </c>
      <c r="J17" s="97">
        <f>F17/G17*100</f>
        <v>376.3136722560726</v>
      </c>
    </row>
    <row r="18" spans="2:10" ht="18.75">
      <c r="B18" s="118" t="s">
        <v>98</v>
      </c>
      <c r="C18" s="67">
        <v>18010000</v>
      </c>
      <c r="D18" s="54">
        <f>D19+D20+D23</f>
        <v>278079.5</v>
      </c>
      <c r="E18" s="54">
        <f>E19+E20+E23</f>
        <v>14102.5</v>
      </c>
      <c r="F18" s="54">
        <f>F19+F20+F23</f>
        <v>23343.4494</v>
      </c>
      <c r="G18" s="54">
        <f>G19+G20+G23</f>
        <v>13892.509689999997</v>
      </c>
      <c r="H18" s="96">
        <f t="shared" si="0"/>
        <v>8.394523652408754</v>
      </c>
      <c r="I18" s="96">
        <f t="shared" si="1"/>
        <v>165.5270299592271</v>
      </c>
      <c r="J18" s="97">
        <f>F18/G18*100</f>
        <v>168.0290309014714</v>
      </c>
    </row>
    <row r="19" spans="2:10" ht="22.5">
      <c r="B19" s="118" t="s">
        <v>99</v>
      </c>
      <c r="C19" s="67" t="s">
        <v>100</v>
      </c>
      <c r="D19" s="54">
        <f>'[2]січень'!$C$21+'[2]січень'!$C$22+'[2]січень'!$C$23+'[2]січень'!$C$24</f>
        <v>13374.4</v>
      </c>
      <c r="E19" s="54">
        <f>'[2]січень'!$D$21+'[2]січень'!$D$22+'[2]січень'!$D$23+'[2]січень'!$D$24</f>
        <v>202.5</v>
      </c>
      <c r="F19" s="57">
        <f>'[2]січень'!$E$21+'[2]січень'!$E$22+'[2]січень'!$E$23+'[2]січень'!$E$24</f>
        <v>2751.6973900000003</v>
      </c>
      <c r="G19" s="57">
        <f>'[2]січень (п)'!$C$21+'[2]січень (п)'!$C$22+'[2]січень (п)'!$C$23+'[2]січень (п)'!$C$24</f>
        <v>0.687</v>
      </c>
      <c r="H19" s="96">
        <f t="shared" si="0"/>
        <v>20.57436139191291</v>
      </c>
      <c r="I19" s="96">
        <f t="shared" si="1"/>
        <v>1358.8629086419753</v>
      </c>
      <c r="J19" s="73"/>
    </row>
    <row r="20" spans="2:10" ht="18.75">
      <c r="B20" s="118" t="s">
        <v>101</v>
      </c>
      <c r="C20" s="67"/>
      <c r="D20" s="54">
        <f>D21+D22</f>
        <v>257946.3</v>
      </c>
      <c r="E20" s="54">
        <f>E21+E22</f>
        <v>13900</v>
      </c>
      <c r="F20" s="57">
        <f>F21+F22</f>
        <v>20203.39779</v>
      </c>
      <c r="G20" s="54">
        <f>G21+G22</f>
        <v>13891.822689999997</v>
      </c>
      <c r="H20" s="96">
        <f t="shared" si="0"/>
        <v>7.832404570253576</v>
      </c>
      <c r="I20" s="96">
        <f t="shared" si="1"/>
        <v>145.34818553956833</v>
      </c>
      <c r="J20" s="73">
        <f>F20/G20*100</f>
        <v>145.4337435831468</v>
      </c>
    </row>
    <row r="21" spans="2:10" ht="22.5">
      <c r="B21" s="118" t="s">
        <v>102</v>
      </c>
      <c r="C21" s="67" t="s">
        <v>103</v>
      </c>
      <c r="D21" s="54">
        <f>'[2]січень'!$C$26+'[2]січень'!$C$28</f>
        <v>86527.2</v>
      </c>
      <c r="E21" s="54">
        <f>'[2]січень'!$D$26+'[2]січень'!$D$28</f>
        <v>3960</v>
      </c>
      <c r="F21" s="57">
        <f>'[2]січень'!$E$26+'[2]січень'!$E$28</f>
        <v>4564.082049999999</v>
      </c>
      <c r="G21" s="57">
        <f>'[2]січень (п)'!$C$26+'[2]січень (п)'!$C$28</f>
        <v>3923.7693200000003</v>
      </c>
      <c r="H21" s="96">
        <f t="shared" si="0"/>
        <v>5.274736787969562</v>
      </c>
      <c r="I21" s="96">
        <f t="shared" si="1"/>
        <v>115.2545972222222</v>
      </c>
      <c r="J21" s="73">
        <f>F21/G21*100</f>
        <v>116.31881687682902</v>
      </c>
    </row>
    <row r="22" spans="2:10" ht="22.5">
      <c r="B22" s="118" t="s">
        <v>104</v>
      </c>
      <c r="C22" s="67" t="s">
        <v>105</v>
      </c>
      <c r="D22" s="54">
        <f>'[2]січень'!$C$27+'[2]січень'!$C$29</f>
        <v>171419.09999999998</v>
      </c>
      <c r="E22" s="54">
        <f>'[2]січень'!$D$27+'[2]січень'!$D$29</f>
        <v>9940</v>
      </c>
      <c r="F22" s="57">
        <f>'[2]січень'!$E$27+'[2]січень'!$E$29</f>
        <v>15639.31574</v>
      </c>
      <c r="G22" s="57">
        <f>'[2]січень (п)'!$C$27+'[2]січень (п)'!$C$29</f>
        <v>9968.053369999998</v>
      </c>
      <c r="H22" s="96">
        <f t="shared" si="0"/>
        <v>9.12343825163007</v>
      </c>
      <c r="I22" s="96">
        <f t="shared" si="1"/>
        <v>157.33718048289737</v>
      </c>
      <c r="J22" s="73">
        <f>F22/G22*100</f>
        <v>156.89438207733036</v>
      </c>
    </row>
    <row r="23" spans="2:10" ht="30.75" customHeight="1">
      <c r="B23" s="63" t="s">
        <v>106</v>
      </c>
      <c r="C23" s="67" t="s">
        <v>107</v>
      </c>
      <c r="D23" s="54">
        <f>'[2]січень'!$C$30+'[2]січень'!$C$31</f>
        <v>6758.8</v>
      </c>
      <c r="E23" s="54"/>
      <c r="F23" s="57">
        <f>'[2]січень'!$E$30+'[2]січень'!$E$31</f>
        <v>388.35421999999994</v>
      </c>
      <c r="G23" s="57">
        <f>'[2]січень (п)'!$C$30+'[2]січень (п)'!$C$31</f>
        <v>0</v>
      </c>
      <c r="H23" s="96">
        <f t="shared" si="0"/>
        <v>5.745904894359945</v>
      </c>
      <c r="I23" s="96"/>
      <c r="J23" s="73"/>
    </row>
    <row r="24" spans="2:10" ht="25.5" customHeight="1">
      <c r="B24" s="118" t="s">
        <v>108</v>
      </c>
      <c r="C24" s="67">
        <v>18020000</v>
      </c>
      <c r="D24" s="54">
        <f>'[2]січень'!$C$32</f>
        <v>10871.7</v>
      </c>
      <c r="E24" s="54">
        <f>'[2]січень'!$D$32</f>
        <v>40</v>
      </c>
      <c r="F24" s="57">
        <f>'[2]січень'!$E$32</f>
        <v>1056.32624</v>
      </c>
      <c r="G24" s="57">
        <f>'[2]січень (п)'!$C$32</f>
        <v>43</v>
      </c>
      <c r="H24" s="96">
        <f t="shared" si="0"/>
        <v>9.716293128029657</v>
      </c>
      <c r="I24" s="96">
        <f t="shared" si="1"/>
        <v>2640.8156000000004</v>
      </c>
      <c r="J24" s="73">
        <f>F24/G24*100</f>
        <v>2456.572651162791</v>
      </c>
    </row>
    <row r="25" spans="2:10" ht="25.5" customHeight="1">
      <c r="B25" s="118" t="s">
        <v>47</v>
      </c>
      <c r="C25" s="67">
        <v>18030000</v>
      </c>
      <c r="D25" s="54">
        <f>'[2]січень'!$C$33</f>
        <v>91.9</v>
      </c>
      <c r="E25" s="54">
        <f>'[2]січень'!$D$33</f>
        <v>7</v>
      </c>
      <c r="F25" s="57">
        <f>'[2]січень'!$E$33</f>
        <v>25.01172</v>
      </c>
      <c r="G25" s="57">
        <f>'[2]січень (п)'!$C$33</f>
        <v>7.6725900000000005</v>
      </c>
      <c r="H25" s="96">
        <f t="shared" si="0"/>
        <v>27.216235038084875</v>
      </c>
      <c r="I25" s="96">
        <f t="shared" si="1"/>
        <v>357.3102857142857</v>
      </c>
      <c r="J25" s="73">
        <f>F25/G25*100</f>
        <v>325.98796495055774</v>
      </c>
    </row>
    <row r="26" spans="2:10" ht="27" customHeight="1">
      <c r="B26" s="118" t="s">
        <v>48</v>
      </c>
      <c r="C26" s="67">
        <v>18040000</v>
      </c>
      <c r="D26" s="54"/>
      <c r="E26" s="54"/>
      <c r="F26" s="57">
        <f>'[2]січень'!$E$34</f>
        <v>-21.31793</v>
      </c>
      <c r="G26" s="57">
        <f>'[2]січень (п)'!$C$34</f>
        <v>154.45369</v>
      </c>
      <c r="H26" s="96"/>
      <c r="I26" s="96"/>
      <c r="J26" s="73">
        <f>F26/G26*100</f>
        <v>-13.802150016616633</v>
      </c>
    </row>
    <row r="27" spans="2:10" ht="30.75" customHeight="1">
      <c r="B27" s="119" t="s">
        <v>109</v>
      </c>
      <c r="C27" s="67">
        <v>18050000</v>
      </c>
      <c r="D27" s="54">
        <f>'[2]січень'!$C$35</f>
        <v>241875</v>
      </c>
      <c r="E27" s="54">
        <f>'[2]січень'!$D$35</f>
        <v>5000</v>
      </c>
      <c r="F27" s="57">
        <f>'[2]січень'!$E$35</f>
        <v>28647.86219</v>
      </c>
      <c r="G27" s="57">
        <f>'[2]січень (п)'!$C$35</f>
        <v>0</v>
      </c>
      <c r="H27" s="96">
        <f t="shared" si="0"/>
        <v>11.844077391214471</v>
      </c>
      <c r="I27" s="96">
        <f t="shared" si="1"/>
        <v>572.9572438</v>
      </c>
      <c r="J27" s="73"/>
    </row>
    <row r="28" spans="2:10" ht="18.75">
      <c r="B28" s="120" t="s">
        <v>110</v>
      </c>
      <c r="C28" s="114">
        <v>190000</v>
      </c>
      <c r="D28" s="95">
        <f>D29</f>
        <v>271.6</v>
      </c>
      <c r="E28" s="95">
        <f>E29</f>
        <v>0</v>
      </c>
      <c r="F28" s="95">
        <f>F29</f>
        <v>34.05969</v>
      </c>
      <c r="G28" s="95">
        <f>G29</f>
        <v>0</v>
      </c>
      <c r="H28" s="96">
        <f t="shared" si="0"/>
        <v>12.540386597938143</v>
      </c>
      <c r="I28" s="96"/>
      <c r="J28" s="73"/>
    </row>
    <row r="29" spans="2:10" ht="18.75">
      <c r="B29" s="119" t="s">
        <v>111</v>
      </c>
      <c r="C29" s="67">
        <v>19010000</v>
      </c>
      <c r="D29" s="54">
        <f>'[2]січень'!$C$37</f>
        <v>271.6</v>
      </c>
      <c r="E29" s="54">
        <f>'[2]січень'!$D$37</f>
        <v>0</v>
      </c>
      <c r="F29" s="57">
        <f>'[2]січень'!$E$37</f>
        <v>34.05969</v>
      </c>
      <c r="G29" s="57">
        <f>'[2]січень (п)'!$C$37</f>
        <v>0</v>
      </c>
      <c r="H29" s="96">
        <f t="shared" si="0"/>
        <v>12.540386597938143</v>
      </c>
      <c r="I29" s="96"/>
      <c r="J29" s="73"/>
    </row>
    <row r="30" spans="2:10" ht="18.75">
      <c r="B30" s="113" t="s">
        <v>51</v>
      </c>
      <c r="C30" s="114">
        <v>20000000</v>
      </c>
      <c r="D30" s="95">
        <f>D31+D35+D39</f>
        <v>41267.5</v>
      </c>
      <c r="E30" s="95">
        <f>E31+E35+E39</f>
        <v>843.9</v>
      </c>
      <c r="F30" s="95">
        <f>F31+F35+F39</f>
        <v>1317.0954900000002</v>
      </c>
      <c r="G30" s="95">
        <f>G31+G35+G39</f>
        <v>1494.8359500000001</v>
      </c>
      <c r="H30" s="96">
        <f t="shared" si="0"/>
        <v>3.1916047495002124</v>
      </c>
      <c r="I30" s="96">
        <f t="shared" si="1"/>
        <v>156.07246000710987</v>
      </c>
      <c r="J30" s="97">
        <f>F30/G30*100</f>
        <v>88.10970126855726</v>
      </c>
    </row>
    <row r="31" spans="2:10" ht="18.75">
      <c r="B31" s="121" t="s">
        <v>112</v>
      </c>
      <c r="C31" s="114">
        <v>21000000</v>
      </c>
      <c r="D31" s="95">
        <f>D32+D33+D34</f>
        <v>1324.3</v>
      </c>
      <c r="E31" s="95">
        <f>E32+E33+E34</f>
        <v>20</v>
      </c>
      <c r="F31" s="95">
        <f>F32+F33+F34</f>
        <v>54.9345</v>
      </c>
      <c r="G31" s="95">
        <f>G32+G33+G34</f>
        <v>70.73885</v>
      </c>
      <c r="H31" s="96">
        <f t="shared" si="0"/>
        <v>4.14819149739485</v>
      </c>
      <c r="I31" s="96">
        <f t="shared" si="1"/>
        <v>274.6725</v>
      </c>
      <c r="J31" s="97">
        <f>F31/G31*100</f>
        <v>77.6581751046278</v>
      </c>
    </row>
    <row r="32" spans="2:10" ht="63" customHeight="1">
      <c r="B32" s="122" t="s">
        <v>113</v>
      </c>
      <c r="C32" s="67">
        <v>21010300</v>
      </c>
      <c r="D32" s="54">
        <f>'[2]січень'!$C$41</f>
        <v>107.8</v>
      </c>
      <c r="E32" s="54">
        <f>'[2]січень'!$D$41</f>
        <v>10</v>
      </c>
      <c r="F32" s="57">
        <f>'[2]січень'!$E$41</f>
        <v>0</v>
      </c>
      <c r="G32" s="57">
        <f>'[2]січень (п)'!$C$41</f>
        <v>26</v>
      </c>
      <c r="H32" s="96">
        <f t="shared" si="0"/>
        <v>0</v>
      </c>
      <c r="I32" s="96">
        <f t="shared" si="1"/>
        <v>0</v>
      </c>
      <c r="J32" s="73">
        <f>F32/G32*100</f>
        <v>0</v>
      </c>
    </row>
    <row r="33" spans="2:10" ht="81" customHeight="1">
      <c r="B33" s="119" t="s">
        <v>55</v>
      </c>
      <c r="C33" s="67">
        <v>21080900</v>
      </c>
      <c r="D33" s="54">
        <f>'[2]січень'!$C$43</f>
        <v>31</v>
      </c>
      <c r="E33" s="54">
        <f>'[2]січень'!$D$43</f>
        <v>0</v>
      </c>
      <c r="F33" s="57">
        <f>'[2]січень'!$E$43</f>
        <v>0</v>
      </c>
      <c r="G33" s="57">
        <f>'[2]січень (п)'!$C$43</f>
        <v>2.987</v>
      </c>
      <c r="H33" s="96">
        <f t="shared" si="0"/>
        <v>0</v>
      </c>
      <c r="I33" s="96"/>
      <c r="J33" s="73">
        <f>F33/G33*100</f>
        <v>0</v>
      </c>
    </row>
    <row r="34" spans="2:10" ht="27.75" customHeight="1">
      <c r="B34" s="123" t="s">
        <v>56</v>
      </c>
      <c r="C34" s="67">
        <v>21081100</v>
      </c>
      <c r="D34" s="54">
        <f>'[2]січень'!$C$44</f>
        <v>1185.5</v>
      </c>
      <c r="E34" s="54">
        <f>'[2]січень'!$D$44</f>
        <v>10</v>
      </c>
      <c r="F34" s="57">
        <f>'[2]січень'!$E$44</f>
        <v>54.9345</v>
      </c>
      <c r="G34" s="57">
        <f>'[2]січень (п)'!$C$44</f>
        <v>41.75185</v>
      </c>
      <c r="H34" s="96">
        <f t="shared" si="0"/>
        <v>4.633867566427668</v>
      </c>
      <c r="I34" s="96">
        <f t="shared" si="1"/>
        <v>549.345</v>
      </c>
      <c r="J34" s="73">
        <f aca="true" t="shared" si="2" ref="J34:J42">F34/G34*100</f>
        <v>131.57381050181013</v>
      </c>
    </row>
    <row r="35" spans="2:10" ht="41.25" customHeight="1">
      <c r="B35" s="121" t="s">
        <v>114</v>
      </c>
      <c r="C35" s="114">
        <v>22000000</v>
      </c>
      <c r="D35" s="95">
        <f>D36+D37+D38</f>
        <v>39628.799999999996</v>
      </c>
      <c r="E35" s="95">
        <f>E36+E37+E38</f>
        <v>821.9</v>
      </c>
      <c r="F35" s="95">
        <f>F36+F37+F38</f>
        <v>1254.57354</v>
      </c>
      <c r="G35" s="95">
        <f>G36+G37+G38</f>
        <v>1418.2865600000002</v>
      </c>
      <c r="H35" s="96">
        <f t="shared" si="0"/>
        <v>3.1658125908430237</v>
      </c>
      <c r="I35" s="96">
        <f t="shared" si="1"/>
        <v>152.64308796690597</v>
      </c>
      <c r="J35" s="97">
        <f t="shared" si="2"/>
        <v>88.45698573072566</v>
      </c>
    </row>
    <row r="36" spans="2:10" ht="24" customHeight="1">
      <c r="B36" s="119" t="s">
        <v>115</v>
      </c>
      <c r="C36" s="67">
        <v>22010000</v>
      </c>
      <c r="D36" s="54">
        <f>'[2]січень'!$C$46</f>
        <v>34162.7</v>
      </c>
      <c r="E36" s="54">
        <f>'[2]січень'!$D$46</f>
        <v>760</v>
      </c>
      <c r="F36" s="57">
        <f>'[2]січень'!$E$46</f>
        <v>1032.9418</v>
      </c>
      <c r="G36" s="57">
        <f>'[2]січень (п)'!$C$46</f>
        <v>755.54921</v>
      </c>
      <c r="H36" s="96">
        <f t="shared" si="0"/>
        <v>3.0235953247255054</v>
      </c>
      <c r="I36" s="96">
        <f t="shared" si="1"/>
        <v>135.91339473684212</v>
      </c>
      <c r="J36" s="73">
        <f t="shared" si="2"/>
        <v>136.71403349094894</v>
      </c>
    </row>
    <row r="37" spans="2:10" ht="56.25" customHeight="1">
      <c r="B37" s="118" t="s">
        <v>116</v>
      </c>
      <c r="C37" s="67">
        <v>22080400</v>
      </c>
      <c r="D37" s="54">
        <f>'[2]січень'!$C$47</f>
        <v>1737.1</v>
      </c>
      <c r="E37" s="54">
        <f>'[2]січень'!$D$47</f>
        <v>0</v>
      </c>
      <c r="F37" s="57">
        <f>'[2]січень'!$E$47</f>
        <v>35.62564</v>
      </c>
      <c r="G37" s="57">
        <f>'[2]січень (п)'!$C$47</f>
        <v>601.20991</v>
      </c>
      <c r="H37" s="96">
        <f t="shared" si="0"/>
        <v>2.050868689194635</v>
      </c>
      <c r="I37" s="96"/>
      <c r="J37" s="73">
        <f t="shared" si="2"/>
        <v>5.925657479598098</v>
      </c>
    </row>
    <row r="38" spans="2:10" ht="22.5" customHeight="1">
      <c r="B38" s="123" t="s">
        <v>60</v>
      </c>
      <c r="C38" s="67">
        <v>22090000</v>
      </c>
      <c r="D38" s="54">
        <f>'[2]січень'!$C$48</f>
        <v>3729</v>
      </c>
      <c r="E38" s="54">
        <f>'[2]січень'!$D$48</f>
        <v>61.9</v>
      </c>
      <c r="F38" s="57">
        <f>'[2]січень'!$E$48</f>
        <v>186.00610000000003</v>
      </c>
      <c r="G38" s="57">
        <f>'[2]січень (п)'!$C$48</f>
        <v>61.527440000000006</v>
      </c>
      <c r="H38" s="96">
        <f t="shared" si="0"/>
        <v>4.988096004290695</v>
      </c>
      <c r="I38" s="96">
        <f t="shared" si="1"/>
        <v>300.49450726979</v>
      </c>
      <c r="J38" s="73">
        <f t="shared" si="2"/>
        <v>302.31405694759934</v>
      </c>
    </row>
    <row r="39" spans="2:10" ht="23.25" customHeight="1">
      <c r="B39" s="121" t="s">
        <v>61</v>
      </c>
      <c r="C39" s="114">
        <v>24000000</v>
      </c>
      <c r="D39" s="95">
        <f>D40</f>
        <v>314.4</v>
      </c>
      <c r="E39" s="95">
        <f>E40</f>
        <v>2</v>
      </c>
      <c r="F39" s="95">
        <f>F40</f>
        <v>7.58745</v>
      </c>
      <c r="G39" s="95">
        <f>G40</f>
        <v>5.81054</v>
      </c>
      <c r="H39" s="96">
        <f t="shared" si="0"/>
        <v>2.41331106870229</v>
      </c>
      <c r="I39" s="96">
        <f t="shared" si="1"/>
        <v>379.3725</v>
      </c>
      <c r="J39" s="97">
        <f t="shared" si="2"/>
        <v>130.58080660317287</v>
      </c>
    </row>
    <row r="40" spans="2:10" ht="22.5" customHeight="1">
      <c r="B40" s="123" t="s">
        <v>54</v>
      </c>
      <c r="C40" s="67">
        <v>24060300</v>
      </c>
      <c r="D40" s="54">
        <f>'[2]січень'!$C$50</f>
        <v>314.4</v>
      </c>
      <c r="E40" s="54">
        <f>'[2]січень'!$D$50</f>
        <v>2</v>
      </c>
      <c r="F40" s="57">
        <f>'[2]січень'!$E$50</f>
        <v>7.58745</v>
      </c>
      <c r="G40" s="57">
        <f>'[2]січень (п)'!$C$50</f>
        <v>5.81054</v>
      </c>
      <c r="H40" s="96">
        <f t="shared" si="0"/>
        <v>2.41331106870229</v>
      </c>
      <c r="I40" s="96">
        <f t="shared" si="1"/>
        <v>379.3725</v>
      </c>
      <c r="J40" s="73">
        <f t="shared" si="2"/>
        <v>130.58080660317287</v>
      </c>
    </row>
    <row r="41" spans="2:10" ht="18.75">
      <c r="B41" s="113" t="s">
        <v>62</v>
      </c>
      <c r="C41" s="114">
        <v>30000000</v>
      </c>
      <c r="D41" s="95">
        <f>D42</f>
        <v>287.1</v>
      </c>
      <c r="E41" s="95">
        <f>E42</f>
        <v>0</v>
      </c>
      <c r="F41" s="95">
        <f>F42+F43</f>
        <v>0.45213</v>
      </c>
      <c r="G41" s="95">
        <f>G42+G43</f>
        <v>4</v>
      </c>
      <c r="H41" s="96">
        <f t="shared" si="0"/>
        <v>0.15748171368861022</v>
      </c>
      <c r="I41" s="96"/>
      <c r="J41" s="73">
        <f t="shared" si="2"/>
        <v>11.30325</v>
      </c>
    </row>
    <row r="42" spans="2:10" ht="42.75" customHeight="1">
      <c r="B42" s="126" t="s">
        <v>63</v>
      </c>
      <c r="C42" s="67">
        <v>31010000</v>
      </c>
      <c r="D42" s="54">
        <f>'[2]січень'!$C$51</f>
        <v>287.1</v>
      </c>
      <c r="E42" s="54">
        <f>'[2]січень'!$D$51</f>
        <v>0</v>
      </c>
      <c r="F42" s="57">
        <f>'[2]січень'!$E$51</f>
        <v>0</v>
      </c>
      <c r="G42" s="57">
        <f>'[2]січень (п)'!$C$51</f>
        <v>4</v>
      </c>
      <c r="H42" s="96">
        <f t="shared" si="0"/>
        <v>0</v>
      </c>
      <c r="I42" s="96"/>
      <c r="J42" s="73">
        <f t="shared" si="2"/>
        <v>0</v>
      </c>
    </row>
    <row r="43" spans="2:10" ht="33">
      <c r="B43" s="118" t="s">
        <v>118</v>
      </c>
      <c r="C43" s="67">
        <v>31020000</v>
      </c>
      <c r="D43" s="54"/>
      <c r="E43" s="54"/>
      <c r="F43" s="57">
        <f>'[2]січень'!$E$52</f>
        <v>0.45213</v>
      </c>
      <c r="G43" s="57">
        <f>'[2]січень (п)'!$C$52</f>
        <v>0</v>
      </c>
      <c r="H43" s="96"/>
      <c r="I43" s="96"/>
      <c r="J43" s="73"/>
    </row>
    <row r="44" spans="2:10" ht="18.75">
      <c r="B44" s="124" t="s">
        <v>119</v>
      </c>
      <c r="C44" s="114"/>
      <c r="D44" s="95">
        <f>D6+D30+D41</f>
        <v>1028217.9</v>
      </c>
      <c r="E44" s="95">
        <f>E6+E30+E41</f>
        <v>40861.4</v>
      </c>
      <c r="F44" s="95">
        <f>F6+F30+F41</f>
        <v>93102.71125000001</v>
      </c>
      <c r="G44" s="95">
        <f>G6+G30+G41</f>
        <v>34473.088666</v>
      </c>
      <c r="H44" s="96">
        <f t="shared" si="0"/>
        <v>9.054764680716024</v>
      </c>
      <c r="I44" s="96">
        <f t="shared" si="1"/>
        <v>227.85002777682607</v>
      </c>
      <c r="J44" s="97">
        <f>F44/G44*100</f>
        <v>270.07359900949353</v>
      </c>
    </row>
    <row r="45" spans="2:10" ht="18.75">
      <c r="B45" s="71"/>
      <c r="C45" s="71"/>
      <c r="D45" s="71"/>
      <c r="E45" s="71"/>
      <c r="F45" s="71"/>
      <c r="G45" s="125"/>
      <c r="H45" s="125"/>
      <c r="I45" s="125"/>
      <c r="J45" s="125"/>
    </row>
    <row r="46" spans="2:10" ht="18.75">
      <c r="B46" s="93" t="s">
        <v>67</v>
      </c>
      <c r="C46" s="94"/>
      <c r="D46" s="29"/>
      <c r="E46" s="29"/>
      <c r="F46" s="95"/>
      <c r="G46" s="95"/>
      <c r="H46" s="95"/>
      <c r="I46" s="96"/>
      <c r="J46" s="97"/>
    </row>
    <row r="47" spans="2:10" ht="18.75">
      <c r="B47" s="98" t="s">
        <v>3</v>
      </c>
      <c r="C47" s="99" t="s">
        <v>12</v>
      </c>
      <c r="D47" s="33">
        <v>42208.6</v>
      </c>
      <c r="E47" s="33">
        <v>2762.3</v>
      </c>
      <c r="F47" s="100">
        <v>1972.2</v>
      </c>
      <c r="G47" s="100">
        <v>1800.1</v>
      </c>
      <c r="H47" s="100">
        <f>F47/D47*100</f>
        <v>4.672507498471876</v>
      </c>
      <c r="I47" s="101">
        <f>F47/E47*100</f>
        <v>71.39702421894798</v>
      </c>
      <c r="J47" s="102">
        <f aca="true" t="shared" si="3" ref="J47:J52">F47/G47*100</f>
        <v>109.56057996777957</v>
      </c>
    </row>
    <row r="48" spans="2:10" ht="18.75">
      <c r="B48" s="98" t="s">
        <v>4</v>
      </c>
      <c r="C48" s="99" t="s">
        <v>13</v>
      </c>
      <c r="D48" s="33">
        <v>716714.9</v>
      </c>
      <c r="E48" s="33">
        <v>60129.9</v>
      </c>
      <c r="F48" s="100">
        <v>37226.3</v>
      </c>
      <c r="G48" s="100">
        <v>27735.6</v>
      </c>
      <c r="H48" s="100">
        <f aca="true" t="shared" si="4" ref="H48:H55">F48/D48*100</f>
        <v>5.194017872378543</v>
      </c>
      <c r="I48" s="101">
        <f aca="true" t="shared" si="5" ref="I48:I55">F48/E48*100</f>
        <v>61.9097986193225</v>
      </c>
      <c r="J48" s="102">
        <f t="shared" si="3"/>
        <v>134.21847733598696</v>
      </c>
    </row>
    <row r="49" spans="2:10" ht="18.75">
      <c r="B49" s="98" t="s">
        <v>5</v>
      </c>
      <c r="C49" s="99" t="s">
        <v>14</v>
      </c>
      <c r="D49" s="33">
        <v>147599.8</v>
      </c>
      <c r="E49" s="33">
        <v>11040.9</v>
      </c>
      <c r="F49" s="100">
        <v>8429</v>
      </c>
      <c r="G49" s="100">
        <v>7533.7</v>
      </c>
      <c r="H49" s="100">
        <f t="shared" si="4"/>
        <v>5.710712345138679</v>
      </c>
      <c r="I49" s="101">
        <f t="shared" si="5"/>
        <v>76.34341403327628</v>
      </c>
      <c r="J49" s="102">
        <f t="shared" si="3"/>
        <v>111.8839348527284</v>
      </c>
    </row>
    <row r="50" spans="2:10" ht="18.75">
      <c r="B50" s="98" t="s">
        <v>6</v>
      </c>
      <c r="C50" s="99" t="s">
        <v>15</v>
      </c>
      <c r="D50" s="33">
        <v>16492.1</v>
      </c>
      <c r="E50" s="33">
        <v>1272.8</v>
      </c>
      <c r="F50" s="100">
        <v>771.7</v>
      </c>
      <c r="G50" s="100">
        <v>173.9</v>
      </c>
      <c r="H50" s="100">
        <f t="shared" si="4"/>
        <v>4.679210046022035</v>
      </c>
      <c r="I50" s="101">
        <f t="shared" si="5"/>
        <v>60.63010685103709</v>
      </c>
      <c r="J50" s="102">
        <f t="shared" si="3"/>
        <v>443.76078205865446</v>
      </c>
    </row>
    <row r="51" spans="2:10" ht="18.75">
      <c r="B51" s="98" t="s">
        <v>7</v>
      </c>
      <c r="C51" s="99" t="s">
        <v>16</v>
      </c>
      <c r="D51" s="33">
        <v>14770</v>
      </c>
      <c r="E51" s="33">
        <v>1063.9</v>
      </c>
      <c r="F51" s="100">
        <v>1063.9</v>
      </c>
      <c r="G51" s="100">
        <v>400</v>
      </c>
      <c r="H51" s="100">
        <f t="shared" si="4"/>
        <v>7.2031144211239</v>
      </c>
      <c r="I51" s="101">
        <f t="shared" si="5"/>
        <v>100</v>
      </c>
      <c r="J51" s="102">
        <f t="shared" si="3"/>
        <v>265.975</v>
      </c>
    </row>
    <row r="52" spans="2:10" ht="18.75">
      <c r="B52" s="98" t="s">
        <v>8</v>
      </c>
      <c r="C52" s="99" t="s">
        <v>17</v>
      </c>
      <c r="D52" s="33">
        <v>28328.1</v>
      </c>
      <c r="E52" s="33">
        <v>2315.9</v>
      </c>
      <c r="F52" s="100">
        <v>1582.2</v>
      </c>
      <c r="G52" s="100">
        <v>505.7</v>
      </c>
      <c r="H52" s="100">
        <f t="shared" si="4"/>
        <v>5.585266925773349</v>
      </c>
      <c r="I52" s="101">
        <f t="shared" si="5"/>
        <v>68.3190120471523</v>
      </c>
      <c r="J52" s="102">
        <f t="shared" si="3"/>
        <v>312.8732450069211</v>
      </c>
    </row>
    <row r="53" spans="2:10" ht="18.75">
      <c r="B53" s="98" t="s">
        <v>9</v>
      </c>
      <c r="C53" s="99" t="s">
        <v>18</v>
      </c>
      <c r="D53" s="33">
        <v>94.2</v>
      </c>
      <c r="E53" s="33">
        <v>9.1</v>
      </c>
      <c r="F53" s="100"/>
      <c r="G53" s="100"/>
      <c r="H53" s="100"/>
      <c r="I53" s="101"/>
      <c r="J53" s="102"/>
    </row>
    <row r="54" spans="2:10" ht="18.75">
      <c r="B54" s="98" t="s">
        <v>10</v>
      </c>
      <c r="C54" s="99" t="s">
        <v>19</v>
      </c>
      <c r="D54" s="33">
        <v>65</v>
      </c>
      <c r="E54" s="33"/>
      <c r="F54" s="100"/>
      <c r="G54" s="100"/>
      <c r="H54" s="100"/>
      <c r="I54" s="101"/>
      <c r="J54" s="102"/>
    </row>
    <row r="55" spans="2:10" ht="18.75">
      <c r="B55" s="93" t="s">
        <v>20</v>
      </c>
      <c r="C55" s="94"/>
      <c r="D55" s="35">
        <f>SUM(D47:D54)</f>
        <v>966272.7</v>
      </c>
      <c r="E55" s="35">
        <f>SUM(E47:E54)</f>
        <v>78594.8</v>
      </c>
      <c r="F55" s="35">
        <f>SUM(F47:F54)</f>
        <v>51045.299999999996</v>
      </c>
      <c r="G55" s="35">
        <f>SUM(G47:G54)</f>
        <v>38148.99999999999</v>
      </c>
      <c r="H55" s="180">
        <f t="shared" si="4"/>
        <v>5.282701249864557</v>
      </c>
      <c r="I55" s="103">
        <f t="shared" si="5"/>
        <v>64.94742654730338</v>
      </c>
      <c r="J55" s="104">
        <f>F55/G55*100</f>
        <v>133.80508008073608</v>
      </c>
    </row>
    <row r="56" spans="2:10" ht="18.75">
      <c r="B56" s="93" t="s">
        <v>11</v>
      </c>
      <c r="C56" s="99"/>
      <c r="D56" s="107"/>
      <c r="E56" s="107"/>
      <c r="F56" s="95"/>
      <c r="G56" s="108"/>
      <c r="H56" s="108"/>
      <c r="I56" s="101"/>
      <c r="J56" s="102"/>
    </row>
    <row r="57" spans="2:10" ht="18.75">
      <c r="B57" s="98" t="s">
        <v>3</v>
      </c>
      <c r="C57" s="99" t="s">
        <v>12</v>
      </c>
      <c r="D57" s="33">
        <v>87</v>
      </c>
      <c r="E57" s="33"/>
      <c r="F57" s="100"/>
      <c r="G57" s="100"/>
      <c r="H57" s="100"/>
      <c r="I57" s="101"/>
      <c r="J57" s="102"/>
    </row>
    <row r="58" spans="2:10" ht="18.75">
      <c r="B58" s="98" t="s">
        <v>4</v>
      </c>
      <c r="C58" s="99" t="s">
        <v>13</v>
      </c>
      <c r="D58" s="33">
        <v>29240.7</v>
      </c>
      <c r="E58" s="33"/>
      <c r="F58" s="100"/>
      <c r="G58" s="100"/>
      <c r="H58" s="100"/>
      <c r="I58" s="101"/>
      <c r="J58" s="102"/>
    </row>
    <row r="59" spans="2:10" ht="18.75">
      <c r="B59" s="98" t="s">
        <v>5</v>
      </c>
      <c r="C59" s="99" t="s">
        <v>14</v>
      </c>
      <c r="D59" s="33">
        <v>12929.1</v>
      </c>
      <c r="E59" s="33"/>
      <c r="F59" s="100"/>
      <c r="G59" s="100"/>
      <c r="H59" s="100"/>
      <c r="I59" s="101"/>
      <c r="J59" s="102"/>
    </row>
    <row r="60" spans="2:10" ht="18.75">
      <c r="B60" s="98" t="s">
        <v>6</v>
      </c>
      <c r="C60" s="99" t="s">
        <v>15</v>
      </c>
      <c r="D60" s="33">
        <v>728</v>
      </c>
      <c r="E60" s="33"/>
      <c r="F60" s="100"/>
      <c r="G60" s="100"/>
      <c r="H60" s="100"/>
      <c r="I60" s="101"/>
      <c r="J60" s="102"/>
    </row>
    <row r="61" spans="2:10" ht="18.75">
      <c r="B61" s="98" t="s">
        <v>7</v>
      </c>
      <c r="C61" s="99" t="s">
        <v>16</v>
      </c>
      <c r="D61" s="33">
        <v>14260.5</v>
      </c>
      <c r="E61" s="33"/>
      <c r="F61" s="100"/>
      <c r="G61" s="100"/>
      <c r="H61" s="100"/>
      <c r="I61" s="101"/>
      <c r="J61" s="102"/>
    </row>
    <row r="62" spans="2:10" ht="18.75">
      <c r="B62" s="98" t="s">
        <v>8</v>
      </c>
      <c r="C62" s="99" t="s">
        <v>17</v>
      </c>
      <c r="D62" s="33">
        <v>2870</v>
      </c>
      <c r="E62" s="33"/>
      <c r="F62" s="100"/>
      <c r="G62" s="100"/>
      <c r="H62" s="100"/>
      <c r="I62" s="101"/>
      <c r="J62" s="102"/>
    </row>
    <row r="63" spans="2:10" ht="18.75">
      <c r="B63" s="98" t="s">
        <v>21</v>
      </c>
      <c r="C63" s="99" t="s">
        <v>25</v>
      </c>
      <c r="D63" s="33">
        <v>5850</v>
      </c>
      <c r="E63" s="33"/>
      <c r="F63" s="100"/>
      <c r="G63" s="100"/>
      <c r="H63" s="100"/>
      <c r="I63" s="101"/>
      <c r="J63" s="102"/>
    </row>
    <row r="64" spans="2:10" ht="18.75">
      <c r="B64" s="98" t="s">
        <v>22</v>
      </c>
      <c r="C64" s="99" t="s">
        <v>26</v>
      </c>
      <c r="D64" s="33">
        <v>4040.6</v>
      </c>
      <c r="E64" s="33"/>
      <c r="F64" s="100"/>
      <c r="G64" s="100"/>
      <c r="H64" s="100"/>
      <c r="I64" s="101"/>
      <c r="J64" s="102"/>
    </row>
    <row r="65" spans="2:10" ht="18.75">
      <c r="B65" s="93" t="s">
        <v>23</v>
      </c>
      <c r="C65" s="94"/>
      <c r="D65" s="35">
        <f>SUM(D57:D64)</f>
        <v>70005.90000000001</v>
      </c>
      <c r="E65" s="35"/>
      <c r="F65" s="35"/>
      <c r="G65" s="35"/>
      <c r="H65" s="35"/>
      <c r="I65" s="103"/>
      <c r="J65" s="104"/>
    </row>
    <row r="66" spans="2:10" ht="18.75" customHeight="1">
      <c r="B66" s="93" t="s">
        <v>24</v>
      </c>
      <c r="C66" s="94"/>
      <c r="D66" s="35">
        <f>D55+D65</f>
        <v>1036278.6</v>
      </c>
      <c r="E66" s="35">
        <f>E55+E65</f>
        <v>78594.8</v>
      </c>
      <c r="F66" s="35">
        <f>F55+F65</f>
        <v>51045.299999999996</v>
      </c>
      <c r="G66" s="35">
        <f>G55+G65</f>
        <v>38148.99999999999</v>
      </c>
      <c r="H66" s="35"/>
      <c r="I66" s="103">
        <f>F66/D66*100</f>
        <v>4.925827861349254</v>
      </c>
      <c r="J66" s="104">
        <f>F66/G66*100</f>
        <v>133.80508008073608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E3:E4"/>
    <mergeCell ref="B1:J1"/>
    <mergeCell ref="B2:I2"/>
    <mergeCell ref="B3:B4"/>
    <mergeCell ref="C3:C4"/>
    <mergeCell ref="D3:D4"/>
    <mergeCell ref="F3:F4"/>
    <mergeCell ref="G3:G4"/>
    <mergeCell ref="J3:J4"/>
    <mergeCell ref="H3:I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2016-02-05T10:11:03Z</cp:lastPrinted>
  <dcterms:created xsi:type="dcterms:W3CDTF">1996-10-08T23:32:33Z</dcterms:created>
  <dcterms:modified xsi:type="dcterms:W3CDTF">2016-03-10T15:14:53Z</dcterms:modified>
  <cp:category/>
  <cp:version/>
  <cp:contentType/>
  <cp:contentStatus/>
</cp:coreProperties>
</file>