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.09" sheetId="1" r:id="rId1"/>
  </sheets>
  <externalReferences>
    <externalReference r:id="rId4"/>
  </externalReferences>
  <definedNames>
    <definedName name="_xlnm.Print_Area" localSheetId="0">'20.09'!$B$1:$H$70</definedName>
  </definedNames>
  <calcPr fullCalcOnLoad="1"/>
</workbook>
</file>

<file path=xl/sharedStrings.xml><?xml version="1.0" encoding="utf-8"?>
<sst xmlns="http://schemas.openxmlformats.org/spreadsheetml/2006/main" count="94" uniqueCount="84">
  <si>
    <t>Найменування показника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</si>
  <si>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</si>
  <si>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</si>
  <si>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</si>
  <si>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Туристичний збір</t>
  </si>
  <si>
    <t>Збір за провадження деяких видів підприємницької діяльності</t>
  </si>
  <si>
    <t>Неподаткові надходження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</si>
  <si>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</si>
  <si>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</si>
  <si>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Адміністративні штрафи та інші санкції</t>
  </si>
  <si>
    <t>Державне мито</t>
  </si>
  <si>
    <t>Інші неподаткові надходження</t>
  </si>
  <si>
    <t>Доходи від операцій з капіталом</t>
  </si>
  <si>
    <t>(без власних надходжень бюджетних установ)</t>
  </si>
  <si>
    <t>Код бюджетної класифікації</t>
  </si>
  <si>
    <t xml:space="preserve">План на 2015 рік </t>
  </si>
  <si>
    <t>% виконання до плану</t>
  </si>
  <si>
    <t>до року</t>
  </si>
  <si>
    <t xml:space="preserve"> ДОХОДИ (загальний фонд)</t>
  </si>
  <si>
    <t>Податок та збір на доходи фізичних осіб</t>
  </si>
  <si>
    <t xml:space="preserve">Податок на прибуток підприємств та фінансових установ комунальної власності </t>
  </si>
  <si>
    <t>11020200                11023200</t>
  </si>
  <si>
    <t xml:space="preserve">Рентна плата та плата за використання інших природних ресурсів </t>
  </si>
  <si>
    <t>Збір за спеціальне використання лісових ресурсів місцевого значення та користування земельними ділянками лісового фонду</t>
  </si>
  <si>
    <t>Рентна плата за спеціальне використання води</t>
  </si>
  <si>
    <t>13020000</t>
  </si>
  <si>
    <t xml:space="preserve">Рентна плата за користування надрами </t>
  </si>
  <si>
    <t xml:space="preserve">Акцизний податок з реалізації суб'єктами господарювання роздрібної торгівлі підакцизних товарів </t>
  </si>
  <si>
    <t>Окремі податки і збори, що зараховуються до місцевих бюджетів </t>
  </si>
  <si>
    <t xml:space="preserve">Місцеві податки </t>
  </si>
  <si>
    <t>Податок на майно</t>
  </si>
  <si>
    <t>Податок на нерухоме майно *</t>
  </si>
  <si>
    <t>18010100-18010400</t>
  </si>
  <si>
    <t>Плата за землю в т.ч. **</t>
  </si>
  <si>
    <t>земельний податок</t>
  </si>
  <si>
    <t>18010500  18010700</t>
  </si>
  <si>
    <t>орендна плата</t>
  </si>
  <si>
    <t>18010600  18010900</t>
  </si>
  <si>
    <t>Транспортний податок</t>
  </si>
  <si>
    <t>18011000   18011100</t>
  </si>
  <si>
    <t>Збір за місця для паркування транспортних засобів</t>
  </si>
  <si>
    <t>Єдиний податок *</t>
  </si>
  <si>
    <t>Інші податки та збори</t>
  </si>
  <si>
    <t>Екологічний податок *</t>
  </si>
  <si>
    <t xml:space="preserve">Доходи від  власності та підприємницької діяльності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</si>
  <si>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</si>
  <si>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</si>
  <si>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</si>
  <si>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</si>
  <si>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>РАЗОМ ДОХОДІВ</t>
  </si>
  <si>
    <t>Фіксований сільськогосподарський податок, нарахований після 1 січня  2001 р.</t>
  </si>
  <si>
    <t>Видатки  (загальний фонд )</t>
  </si>
  <si>
    <t>Державне управління</t>
  </si>
  <si>
    <t>010000</t>
  </si>
  <si>
    <t>Освіта</t>
  </si>
  <si>
    <t>070000</t>
  </si>
  <si>
    <t>Охорона здоров"я</t>
  </si>
  <si>
    <t>080000</t>
  </si>
  <si>
    <t>Соціальний захист та соціальне забезпечення</t>
  </si>
  <si>
    <t>090000</t>
  </si>
  <si>
    <t>Житлово-комунальне господарство</t>
  </si>
  <si>
    <t>100000</t>
  </si>
  <si>
    <t>Культура і мистецтво</t>
  </si>
  <si>
    <t>110000</t>
  </si>
  <si>
    <t>Фізична культура і спорт</t>
  </si>
  <si>
    <t>130000</t>
  </si>
  <si>
    <t>Видатки, не віднесені до основних груп</t>
  </si>
  <si>
    <t>250000</t>
  </si>
  <si>
    <t>Разом видатків (загальний фонд )</t>
  </si>
  <si>
    <t>Видатки ( спеціальний фонд )</t>
  </si>
  <si>
    <t>Будівництво</t>
  </si>
  <si>
    <t>150000</t>
  </si>
  <si>
    <t>Внески органів місцевого самоврядування у статутні фонди</t>
  </si>
  <si>
    <t>180000</t>
  </si>
  <si>
    <t>Цільові фонди</t>
  </si>
  <si>
    <t>240000</t>
  </si>
  <si>
    <t>Разом видатків (спеціальний фонд)</t>
  </si>
  <si>
    <t>Всього видатків (загальний і спеціальний фонд)</t>
  </si>
  <si>
    <t>Надходження коштів від Державного фонду дорогоцінних металів і дорогоцінного каміння</t>
  </si>
  <si>
    <t>Надходження коштів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</si>
  <si>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січня -серпня</t>
  </si>
  <si>
    <t xml:space="preserve">План на січень-вересень </t>
  </si>
  <si>
    <t>Виконано на 20.09.2015 (включно)</t>
  </si>
  <si>
    <t>Довідка про виконання індикативних показників доходів та видатків  бюджету м. Києва станом на 20.09.2015 (включно), доведених для Дарницької районної в місті Києві державній адміністрації,  як головного розпорядника бюджетних коштів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</si>
</sst>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[$-FC19]d\ mmmm\ yyyy\ &quot;г.&quot;"/>
    <numFmt numFmtId="187" formatCode="#,##0;[Red]#,##0"/>
    <numFmt numFmtId="188" formatCode="0.0"/>
  </numFmts>
  <fonts count="2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</font>
    <font>
      <b/>
      <sz val="18"/>
      <name val="Times New Roman"/>
      <family val="1"/>
    </font>
    <font>
      <i/>
      <sz val="16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>
      <alignment/>
      <protection/>
    </xf>
    <xf numFmtId="0" fontId="3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8">
    <xf numFmtId="0" fontId="0" fillId="0" borderId="0" xfId="0" applyAlignment="1">
      <alignment/>
    </xf>
    <xf numFmtId="187" fontId="6" fillId="0" borderId="10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 applyProtection="1">
      <alignment horizontal="right" vertical="center" wrapText="1"/>
      <protection/>
    </xf>
    <xf numFmtId="180" fontId="1" fillId="0" borderId="11" xfId="52" applyNumberFormat="1" applyFont="1" applyFill="1" applyBorder="1" applyAlignment="1" applyProtection="1">
      <alignment horizontal="right"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188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9" fillId="0" borderId="11" xfId="0" applyFont="1" applyFill="1" applyBorder="1" applyAlignment="1">
      <alignment wrapText="1"/>
    </xf>
    <xf numFmtId="0" fontId="6" fillId="0" borderId="13" xfId="0" applyFont="1" applyFill="1" applyBorder="1" applyAlignment="1" applyProtection="1">
      <alignment horizontal="centerContinuous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180" fontId="7" fillId="0" borderId="14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180" fontId="2" fillId="0" borderId="11" xfId="0" applyNumberFormat="1" applyFont="1" applyFill="1" applyBorder="1" applyAlignment="1" applyProtection="1">
      <alignment horizontal="right" vertical="center" wrapText="1"/>
      <protection/>
    </xf>
    <xf numFmtId="188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9" fillId="0" borderId="12" xfId="0" applyFont="1" applyFill="1" applyBorder="1" applyAlignment="1" applyProtection="1">
      <alignment horizontal="left" vertical="center" wrapText="1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>
      <alignment vertical="center" wrapText="1"/>
    </xf>
    <xf numFmtId="180" fontId="9" fillId="0" borderId="12" xfId="53" applyNumberFormat="1" applyFont="1" applyFill="1" applyBorder="1" applyAlignment="1" applyProtection="1">
      <alignment horizontal="left" vertical="center" wrapText="1"/>
      <protection/>
    </xf>
    <xf numFmtId="49" fontId="6" fillId="0" borderId="12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 applyProtection="1">
      <alignment vertical="center" wrapText="1"/>
      <protection/>
    </xf>
    <xf numFmtId="0" fontId="6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49" fontId="1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80" fontId="1" fillId="0" borderId="11" xfId="0" applyNumberFormat="1" applyFont="1" applyFill="1" applyBorder="1" applyAlignment="1">
      <alignment horizontal="center" wrapText="1"/>
    </xf>
    <xf numFmtId="180" fontId="1" fillId="0" borderId="11" xfId="0" applyNumberFormat="1" applyFont="1" applyFill="1" applyBorder="1" applyAlignment="1" applyProtection="1">
      <alignment horizontal="center" vertical="center" wrapText="1"/>
      <protection/>
    </xf>
    <xf numFmtId="180" fontId="2" fillId="0" borderId="11" xfId="0" applyNumberFormat="1" applyFont="1" applyFill="1" applyBorder="1" applyAlignment="1">
      <alignment horizontal="center" wrapText="1"/>
    </xf>
    <xf numFmtId="180" fontId="1" fillId="0" borderId="15" xfId="53" applyNumberFormat="1" applyFont="1" applyBorder="1" applyAlignment="1" applyProtection="1">
      <alignment vertical="center" wrapText="1"/>
      <protection/>
    </xf>
    <xf numFmtId="0" fontId="1" fillId="0" borderId="15" xfId="0" applyFont="1" applyBorder="1" applyAlignment="1">
      <alignment vertic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21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87" fontId="6" fillId="0" borderId="21" xfId="0" applyNumberFormat="1" applyFont="1" applyFill="1" applyBorder="1" applyAlignment="1">
      <alignment horizontal="center" vertical="center" wrapText="1"/>
    </xf>
    <xf numFmtId="187" fontId="6" fillId="0" borderId="10" xfId="0" applyNumberFormat="1" applyFont="1" applyFill="1" applyBorder="1" applyAlignment="1">
      <alignment horizontal="center" vertical="center" wrapText="1"/>
    </xf>
    <xf numFmtId="187" fontId="6" fillId="0" borderId="22" xfId="0" applyNumberFormat="1" applyFont="1" applyFill="1" applyBorder="1" applyAlignment="1">
      <alignment horizontal="center" vertical="center" wrapText="1"/>
    </xf>
    <xf numFmtId="187" fontId="6" fillId="0" borderId="2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_zvit2011Доходи" xfId="52"/>
    <cellStyle name="Обычный_ZV1PIV9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72;&#1073;&#1086;&#1095;&#1072;&#1103;\2015%20&#1088;&#1110;&#1082;\&#1056;&#1072;&#1073;&#1086;&#1090;&#1072;%20&#1082;&#1072;&#1078;&#1076;&#1099;&#1081;%20&#1076;&#1077;&#1085;&#1100;\&#1042;&#1080;&#1082;(2015&#1088;&#1110;&#108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-2012 (4)"/>
      <sheetName val="січень-жовтень(п)(2)"/>
      <sheetName val="січень-жовтень(п)"/>
      <sheetName val="січень-жовтень"/>
      <sheetName val="жовтень"/>
      <sheetName val="січень-вересень(п) (2)"/>
      <sheetName val="січень-вересень(п)"/>
      <sheetName val="січень-вересень"/>
      <sheetName val="вересень"/>
      <sheetName val="січень-серпень(п) (2)"/>
      <sheetName val="січень-серпень(п)"/>
      <sheetName val="січень-серпень  (2)"/>
      <sheetName val="січень-серпень  (3)"/>
      <sheetName val="січень-серпень "/>
      <sheetName val="серпень"/>
      <sheetName val="січень-липень(п)"/>
      <sheetName val="січень-липень"/>
      <sheetName val="липень"/>
      <sheetName val="січень-червень(п)"/>
      <sheetName val="січень-червень"/>
      <sheetName val="червень"/>
      <sheetName val="січень-травень(п)"/>
      <sheetName val="січень-травень"/>
      <sheetName val="травень"/>
      <sheetName val="січень-квітень(п)"/>
      <sheetName val="січень-квітень"/>
      <sheetName val="квітень"/>
      <sheetName val="січень-березень (2)"/>
      <sheetName val="березень (2)"/>
      <sheetName val="січень-березень(п)"/>
      <sheetName val="січень-березень"/>
      <sheetName val="березень"/>
      <sheetName val="січень-лютий(п)"/>
      <sheetName val="січень-лютий"/>
      <sheetName val="лютий"/>
      <sheetName val="січень (п)"/>
      <sheetName val="січень"/>
      <sheetName val="Лист 10"/>
      <sheetName val="Лист 9"/>
      <sheetName val="Лист 8"/>
      <sheetName val="Лист 7"/>
      <sheetName val="Лист 6"/>
      <sheetName val="Лист 5"/>
      <sheetName val="Лист 4"/>
      <sheetName val="Лист 3"/>
      <sheetName val="Лист 2"/>
      <sheetName val="Лист 1"/>
      <sheetName val="мобілізовано"/>
      <sheetName val="Лист д"/>
      <sheetName val="Листд (2)"/>
      <sheetName val="Лист1 (10)"/>
      <sheetName val="Лист1 (9)"/>
      <sheetName val="Лист1 (8)"/>
      <sheetName val="Лист1 (7)"/>
      <sheetName val="Лист1 (6)"/>
      <sheetName val="Лист1 (5)"/>
      <sheetName val="Лист1 (4)"/>
      <sheetName val="Лист1 (2)"/>
      <sheetName val="Лист1"/>
      <sheetName val="Лист2"/>
    </sheetNames>
    <sheetDataSet>
      <sheetData sheetId="7">
        <row r="8">
          <cell r="D8">
            <v>187190.3</v>
          </cell>
          <cell r="E8">
            <v>203830.856978</v>
          </cell>
        </row>
        <row r="10">
          <cell r="D10">
            <v>18024.5</v>
          </cell>
          <cell r="E10">
            <v>34378.34618</v>
          </cell>
        </row>
        <row r="11">
          <cell r="D11">
            <v>671.1</v>
          </cell>
          <cell r="E11">
            <v>2190.6309</v>
          </cell>
        </row>
        <row r="13">
          <cell r="E13">
            <v>304.90684999999996</v>
          </cell>
        </row>
        <row r="14">
          <cell r="D14">
            <v>314.70000000000005</v>
          </cell>
          <cell r="E14">
            <v>414.3971200000001</v>
          </cell>
        </row>
        <row r="15">
          <cell r="D15">
            <v>535.4</v>
          </cell>
          <cell r="E15">
            <v>353.69511</v>
          </cell>
        </row>
        <row r="17">
          <cell r="C17">
            <v>73580</v>
          </cell>
          <cell r="D17">
            <v>56350</v>
          </cell>
        </row>
        <row r="18">
          <cell r="E18">
            <v>70345.37319</v>
          </cell>
        </row>
        <row r="19">
          <cell r="E19">
            <v>0.452</v>
          </cell>
        </row>
        <row r="22">
          <cell r="C22">
            <v>644</v>
          </cell>
          <cell r="D22">
            <v>591</v>
          </cell>
          <cell r="E22">
            <v>640.49786</v>
          </cell>
        </row>
        <row r="23">
          <cell r="C23">
            <v>321</v>
          </cell>
          <cell r="D23">
            <v>503</v>
          </cell>
          <cell r="E23">
            <v>234.36705</v>
          </cell>
        </row>
        <row r="24">
          <cell r="E24">
            <v>24.085440000000002</v>
          </cell>
        </row>
        <row r="25">
          <cell r="C25">
            <v>11010.9</v>
          </cell>
          <cell r="D25">
            <v>1857</v>
          </cell>
          <cell r="E25">
            <v>7173.446999999999</v>
          </cell>
        </row>
        <row r="27">
          <cell r="D27">
            <v>46500</v>
          </cell>
          <cell r="E27">
            <v>42133.07177</v>
          </cell>
        </row>
        <row r="28">
          <cell r="D28">
            <v>112850</v>
          </cell>
          <cell r="E28">
            <v>110835.87121</v>
          </cell>
        </row>
        <row r="29">
          <cell r="D29">
            <v>1863.3</v>
          </cell>
          <cell r="E29">
            <v>1174.86673</v>
          </cell>
        </row>
        <row r="30">
          <cell r="D30">
            <v>1330</v>
          </cell>
          <cell r="E30">
            <v>1351.4190399999998</v>
          </cell>
        </row>
        <row r="31">
          <cell r="C31">
            <v>8543</v>
          </cell>
          <cell r="D31">
            <v>3735</v>
          </cell>
          <cell r="E31">
            <v>6584.299289999999</v>
          </cell>
        </row>
        <row r="32">
          <cell r="C32">
            <v>1138.6</v>
          </cell>
          <cell r="D32">
            <v>393</v>
          </cell>
          <cell r="E32">
            <v>978.1732700000001</v>
          </cell>
        </row>
        <row r="33">
          <cell r="D33">
            <v>2973</v>
          </cell>
          <cell r="E33">
            <v>2420.9169400000005</v>
          </cell>
        </row>
        <row r="34">
          <cell r="D34">
            <v>65.5</v>
          </cell>
          <cell r="E34">
            <v>70.48564</v>
          </cell>
        </row>
        <row r="35">
          <cell r="E35">
            <v>-283.81102000000004</v>
          </cell>
        </row>
        <row r="36">
          <cell r="C36">
            <v>200605</v>
          </cell>
          <cell r="D36">
            <v>126436.9</v>
          </cell>
          <cell r="E36">
            <v>169197.6598</v>
          </cell>
        </row>
        <row r="38">
          <cell r="D38">
            <v>393</v>
          </cell>
          <cell r="E38">
            <v>188.49633</v>
          </cell>
        </row>
        <row r="42">
          <cell r="D42">
            <v>299.2</v>
          </cell>
          <cell r="E42">
            <v>314.9</v>
          </cell>
        </row>
        <row r="44">
          <cell r="D44">
            <v>3</v>
          </cell>
          <cell r="E44">
            <v>11.85</v>
          </cell>
        </row>
        <row r="45">
          <cell r="D45">
            <v>517.7</v>
          </cell>
          <cell r="E45">
            <v>743.3433699999999</v>
          </cell>
        </row>
        <row r="47">
          <cell r="D47">
            <v>8524</v>
          </cell>
          <cell r="E47">
            <v>14440.119070000002</v>
          </cell>
        </row>
        <row r="48">
          <cell r="D48">
            <v>3240</v>
          </cell>
          <cell r="E48">
            <v>2418.6</v>
          </cell>
        </row>
        <row r="49">
          <cell r="D49">
            <v>348.9</v>
          </cell>
          <cell r="E49">
            <v>2985.24307</v>
          </cell>
        </row>
        <row r="51">
          <cell r="D51">
            <v>189.8</v>
          </cell>
          <cell r="E51">
            <v>147.96811</v>
          </cell>
        </row>
        <row r="52">
          <cell r="D52">
            <v>36.4</v>
          </cell>
          <cell r="E52">
            <v>236.31687</v>
          </cell>
        </row>
        <row r="53">
          <cell r="E53">
            <v>1.0194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6"/>
  <sheetViews>
    <sheetView tabSelected="1" view="pageBreakPreview" zoomScale="82" zoomScaleSheetLayoutView="82" zoomScalePageLayoutView="0" workbookViewId="0" topLeftCell="B47">
      <selection activeCell="B46" sqref="B46:E66"/>
    </sheetView>
  </sheetViews>
  <sheetFormatPr defaultColWidth="9.140625" defaultRowHeight="12.75"/>
  <cols>
    <col min="1" max="1" width="9.140625" style="0" hidden="1" customWidth="1"/>
    <col min="2" max="2" width="69.421875" style="0" customWidth="1"/>
    <col min="3" max="3" width="15.140625" style="0" customWidth="1"/>
    <col min="4" max="4" width="18.57421875" style="0" customWidth="1"/>
    <col min="5" max="5" width="14.140625" style="0" customWidth="1"/>
    <col min="6" max="6" width="18.00390625" style="0" customWidth="1"/>
    <col min="7" max="7" width="14.57421875" style="0" customWidth="1"/>
    <col min="8" max="8" width="10.8515625" style="0" bestFit="1" customWidth="1"/>
  </cols>
  <sheetData>
    <row r="1" spans="2:8" ht="113.25" customHeight="1">
      <c r="B1" s="36" t="s">
        <v>83</v>
      </c>
      <c r="C1" s="36"/>
      <c r="D1" s="36"/>
      <c r="E1" s="36"/>
      <c r="F1" s="36"/>
      <c r="G1" s="36"/>
      <c r="H1" s="36"/>
    </row>
    <row r="2" spans="2:8" ht="21" thickBot="1">
      <c r="B2" s="37" t="s">
        <v>13</v>
      </c>
      <c r="C2" s="37"/>
      <c r="D2" s="37"/>
      <c r="E2" s="37"/>
      <c r="F2" s="37"/>
      <c r="G2" s="37"/>
      <c r="H2" s="37"/>
    </row>
    <row r="3" spans="2:8" ht="16.5" customHeight="1">
      <c r="B3" s="38" t="s">
        <v>0</v>
      </c>
      <c r="C3" s="40" t="s">
        <v>14</v>
      </c>
      <c r="D3" s="42" t="s">
        <v>15</v>
      </c>
      <c r="E3" s="44" t="s">
        <v>81</v>
      </c>
      <c r="F3" s="46" t="s">
        <v>82</v>
      </c>
      <c r="G3" s="44" t="s">
        <v>16</v>
      </c>
      <c r="H3" s="44"/>
    </row>
    <row r="4" spans="2:8" ht="33.75" thickBot="1">
      <c r="B4" s="39"/>
      <c r="C4" s="41"/>
      <c r="D4" s="43"/>
      <c r="E4" s="45"/>
      <c r="F4" s="47"/>
      <c r="G4" s="1" t="s">
        <v>17</v>
      </c>
      <c r="H4" s="1" t="s">
        <v>80</v>
      </c>
    </row>
    <row r="5" spans="2:8" ht="16.5">
      <c r="B5" s="8" t="s">
        <v>18</v>
      </c>
      <c r="C5" s="9"/>
      <c r="D5" s="10"/>
      <c r="E5" s="11"/>
      <c r="F5" s="11"/>
      <c r="G5" s="11"/>
      <c r="H5" s="11"/>
    </row>
    <row r="6" spans="2:8" ht="18.75">
      <c r="B6" s="12" t="s">
        <v>1</v>
      </c>
      <c r="C6" s="13">
        <v>10000000</v>
      </c>
      <c r="D6" s="14">
        <f>D7+D11+D15+D17+D28</f>
        <v>828659.2999999999</v>
      </c>
      <c r="E6" s="14">
        <f>E7+E11+E15+E17+E28</f>
        <v>562576.7</v>
      </c>
      <c r="F6" s="14">
        <f>F7+F11+F15+F16+F17+F28</f>
        <v>654542.504678</v>
      </c>
      <c r="G6" s="15">
        <f>F6/D6*100</f>
        <v>78.9881323576529</v>
      </c>
      <c r="H6" s="15">
        <f>F6/E6*100</f>
        <v>116.3472473492059</v>
      </c>
    </row>
    <row r="7" spans="2:8" ht="33">
      <c r="B7" s="16" t="s">
        <v>2</v>
      </c>
      <c r="C7" s="13">
        <v>11000000</v>
      </c>
      <c r="D7" s="14">
        <f>D8+D9+D10</f>
        <v>296240.3</v>
      </c>
      <c r="E7" s="14">
        <f>E8+E9+E10</f>
        <v>205885.9</v>
      </c>
      <c r="F7" s="14">
        <f>F8+F9+F10</f>
        <v>240399.83405799998</v>
      </c>
      <c r="G7" s="15">
        <f>F7/D7*100</f>
        <v>81.15028038318891</v>
      </c>
      <c r="H7" s="15">
        <f aca="true" t="shared" si="0" ref="H7:H66">F7/E7*100</f>
        <v>116.76362201491213</v>
      </c>
    </row>
    <row r="8" spans="2:8" ht="30.75" customHeight="1">
      <c r="B8" s="17" t="s">
        <v>19</v>
      </c>
      <c r="C8" s="5">
        <v>11010000</v>
      </c>
      <c r="D8" s="2">
        <v>257760</v>
      </c>
      <c r="E8" s="2">
        <f>'[1]січень-вересень'!$D$8</f>
        <v>187190.3</v>
      </c>
      <c r="F8" s="3">
        <f>'[1]січень-вересень'!$E$8</f>
        <v>203830.856978</v>
      </c>
      <c r="G8" s="6">
        <f>F8/D8*100</f>
        <v>79.07776884621353</v>
      </c>
      <c r="H8" s="6">
        <f t="shared" si="0"/>
        <v>108.88964704795067</v>
      </c>
    </row>
    <row r="9" spans="2:8" ht="38.25" customHeight="1">
      <c r="B9" s="17" t="s">
        <v>20</v>
      </c>
      <c r="C9" s="18" t="s">
        <v>21</v>
      </c>
      <c r="D9" s="2">
        <v>867.2</v>
      </c>
      <c r="E9" s="2">
        <f>'[1]січень-вересень'!$D$11</f>
        <v>671.1</v>
      </c>
      <c r="F9" s="3">
        <f>'[1]січень-вересень'!$E$11</f>
        <v>2190.6309</v>
      </c>
      <c r="G9" s="6">
        <f aca="true" t="shared" si="1" ref="G9:G66">F9/D9*100</f>
        <v>252.60965175276752</v>
      </c>
      <c r="H9" s="6">
        <f t="shared" si="0"/>
        <v>326.4239159588735</v>
      </c>
    </row>
    <row r="10" spans="2:8" ht="26.25" customHeight="1">
      <c r="B10" s="17" t="s">
        <v>3</v>
      </c>
      <c r="C10" s="5">
        <v>11020000</v>
      </c>
      <c r="D10" s="2">
        <v>37613.1</v>
      </c>
      <c r="E10" s="2">
        <f>'[1]січень-вересень'!$D$10</f>
        <v>18024.5</v>
      </c>
      <c r="F10" s="3">
        <f>'[1]січень-вересень'!$E$10</f>
        <v>34378.34618</v>
      </c>
      <c r="G10" s="6"/>
      <c r="H10" s="6"/>
    </row>
    <row r="11" spans="2:8" ht="20.25" customHeight="1">
      <c r="B11" s="16" t="s">
        <v>22</v>
      </c>
      <c r="C11" s="13">
        <v>13000000</v>
      </c>
      <c r="D11" s="14">
        <f>D12+D13+D14</f>
        <v>812.8</v>
      </c>
      <c r="E11" s="14">
        <f>E12+E13+E14</f>
        <v>850.1</v>
      </c>
      <c r="F11" s="14">
        <f>F12+F13+F14</f>
        <v>1072.99908</v>
      </c>
      <c r="G11" s="15">
        <f t="shared" si="1"/>
        <v>132.01268208661418</v>
      </c>
      <c r="H11" s="15">
        <f t="shared" si="0"/>
        <v>126.22033643100812</v>
      </c>
    </row>
    <row r="12" spans="2:8" ht="44.25" customHeight="1">
      <c r="B12" s="17" t="s">
        <v>23</v>
      </c>
      <c r="C12" s="5">
        <v>13010200</v>
      </c>
      <c r="D12" s="2"/>
      <c r="E12" s="2"/>
      <c r="F12" s="2">
        <f>'[1]січень-вересень'!$E$13</f>
        <v>304.90684999999996</v>
      </c>
      <c r="G12" s="6"/>
      <c r="H12" s="6"/>
    </row>
    <row r="13" spans="2:8" ht="26.25" customHeight="1">
      <c r="B13" s="17" t="s">
        <v>24</v>
      </c>
      <c r="C13" s="18" t="s">
        <v>25</v>
      </c>
      <c r="D13" s="2">
        <v>437.2</v>
      </c>
      <c r="E13" s="2">
        <f>'[1]січень-вересень'!$D$14</f>
        <v>314.70000000000005</v>
      </c>
      <c r="F13" s="3">
        <f>'[1]січень-вересень'!$E$14</f>
        <v>414.3971200000001</v>
      </c>
      <c r="G13" s="6">
        <f t="shared" si="1"/>
        <v>94.78433668801466</v>
      </c>
      <c r="H13" s="6">
        <f t="shared" si="0"/>
        <v>131.6800508420718</v>
      </c>
    </row>
    <row r="14" spans="2:8" ht="27" customHeight="1">
      <c r="B14" s="17" t="s">
        <v>26</v>
      </c>
      <c r="C14" s="5">
        <v>13030000</v>
      </c>
      <c r="D14" s="2">
        <v>375.6</v>
      </c>
      <c r="E14" s="2">
        <f>'[1]січень-вересень'!$D$15</f>
        <v>535.4</v>
      </c>
      <c r="F14" s="3">
        <f>'[1]січень-вересень'!$E$15</f>
        <v>353.69511</v>
      </c>
      <c r="G14" s="6">
        <f t="shared" si="1"/>
        <v>94.16802715654951</v>
      </c>
      <c r="H14" s="6">
        <f t="shared" si="0"/>
        <v>66.06184348150916</v>
      </c>
    </row>
    <row r="15" spans="2:8" ht="39.75" customHeight="1">
      <c r="B15" s="17" t="s">
        <v>27</v>
      </c>
      <c r="C15" s="5">
        <v>14040001</v>
      </c>
      <c r="D15" s="2">
        <f>'[1]січень-вересень'!$C$17</f>
        <v>73580</v>
      </c>
      <c r="E15" s="2">
        <f>'[1]січень-вересень'!$D$17</f>
        <v>56350</v>
      </c>
      <c r="F15" s="3">
        <f>'[1]січень-вересень'!$E$18</f>
        <v>70345.37319</v>
      </c>
      <c r="G15" s="6">
        <f t="shared" si="1"/>
        <v>95.60393203316119</v>
      </c>
      <c r="H15" s="6">
        <f t="shared" si="0"/>
        <v>124.83650965394853</v>
      </c>
    </row>
    <row r="16" spans="2:8" ht="30" customHeight="1">
      <c r="B16" s="17" t="s">
        <v>28</v>
      </c>
      <c r="C16" s="5">
        <v>16000000</v>
      </c>
      <c r="D16" s="2"/>
      <c r="E16" s="2"/>
      <c r="F16" s="3">
        <f>'[1]січень-вересень'!$E$19</f>
        <v>0.452</v>
      </c>
      <c r="G16" s="6"/>
      <c r="H16" s="6"/>
    </row>
    <row r="17" spans="2:8" ht="18.75">
      <c r="B17" s="16" t="s">
        <v>29</v>
      </c>
      <c r="C17" s="13">
        <v>18000000</v>
      </c>
      <c r="D17" s="14">
        <f>D18+D24+D25+D27</f>
        <v>457735.1</v>
      </c>
      <c r="E17" s="14">
        <f>E18+E24+E25+E27</f>
        <v>299097.69999999995</v>
      </c>
      <c r="F17" s="14">
        <f>F18+F24+F25+F26+F27</f>
        <v>342535.35002</v>
      </c>
      <c r="G17" s="15">
        <f t="shared" si="1"/>
        <v>74.83265976762543</v>
      </c>
      <c r="H17" s="15">
        <f t="shared" si="0"/>
        <v>114.52289670565841</v>
      </c>
    </row>
    <row r="18" spans="2:8" ht="18.75">
      <c r="B18" s="19" t="s">
        <v>30</v>
      </c>
      <c r="C18" s="5">
        <v>18010000</v>
      </c>
      <c r="D18" s="2">
        <f>D19+D20+D23</f>
        <v>247732.9</v>
      </c>
      <c r="E18" s="2">
        <f>E19+E20+E23</f>
        <v>169622.3</v>
      </c>
      <c r="F18" s="2">
        <f>F19+F20+F23</f>
        <v>171130.09866</v>
      </c>
      <c r="G18" s="15">
        <f t="shared" si="1"/>
        <v>69.07847066740025</v>
      </c>
      <c r="H18" s="15">
        <f t="shared" si="0"/>
        <v>100.88891534898418</v>
      </c>
    </row>
    <row r="19" spans="2:8" ht="22.5">
      <c r="B19" s="19" t="s">
        <v>31</v>
      </c>
      <c r="C19" s="5" t="s">
        <v>32</v>
      </c>
      <c r="D19" s="2">
        <f>'[1]січень-вересень'!$C$22+'[1]січень-вересень'!$C$23+'[1]січень-вересень'!$C$24+'[1]січень-вересень'!$C$25</f>
        <v>11975.9</v>
      </c>
      <c r="E19" s="2">
        <f>'[1]січень-вересень'!$D$22+'[1]січень-вересень'!$D$23+'[1]січень-вересень'!$D$24+'[1]січень-вересень'!$D$25</f>
        <v>2951</v>
      </c>
      <c r="F19" s="3">
        <f>'[1]січень-вересень'!$E$22+'[1]січень-вересень'!$E$23+'[1]січень-вересень'!$E$24+'[1]січень-вересень'!$E$25</f>
        <v>8072.397349999999</v>
      </c>
      <c r="G19" s="15">
        <f t="shared" si="1"/>
        <v>67.40535032857655</v>
      </c>
      <c r="H19" s="15">
        <f t="shared" si="0"/>
        <v>273.54786004744153</v>
      </c>
    </row>
    <row r="20" spans="2:8" ht="18.75">
      <c r="B20" s="19" t="s">
        <v>33</v>
      </c>
      <c r="C20" s="5"/>
      <c r="D20" s="2">
        <f>D21+D22</f>
        <v>226075.4</v>
      </c>
      <c r="E20" s="2">
        <f>E21+E22</f>
        <v>162543.3</v>
      </c>
      <c r="F20" s="2">
        <f>F21+F22</f>
        <v>155495.22875</v>
      </c>
      <c r="G20" s="6">
        <f t="shared" si="1"/>
        <v>68.78025152227974</v>
      </c>
      <c r="H20" s="6">
        <f t="shared" si="0"/>
        <v>95.66388079361009</v>
      </c>
    </row>
    <row r="21" spans="2:8" ht="22.5">
      <c r="B21" s="19" t="s">
        <v>34</v>
      </c>
      <c r="C21" s="5" t="s">
        <v>35</v>
      </c>
      <c r="D21" s="2">
        <f>72570.2+3843.3</f>
        <v>76413.5</v>
      </c>
      <c r="E21" s="2">
        <f>'[1]січень-вересень'!$D$27+'[1]січень-вересень'!$D$29</f>
        <v>48363.3</v>
      </c>
      <c r="F21" s="3">
        <f>'[1]січень-вересень'!$E$27+'[1]січень-вересень'!$E$29</f>
        <v>43307.938500000004</v>
      </c>
      <c r="G21" s="6">
        <f t="shared" si="1"/>
        <v>56.67576867961813</v>
      </c>
      <c r="H21" s="6">
        <f t="shared" si="0"/>
        <v>89.5471121697651</v>
      </c>
    </row>
    <row r="22" spans="2:8" ht="22.5">
      <c r="B22" s="19" t="s">
        <v>36</v>
      </c>
      <c r="C22" s="5" t="s">
        <v>37</v>
      </c>
      <c r="D22" s="2">
        <f>147175.1+2486.8</f>
        <v>149661.9</v>
      </c>
      <c r="E22" s="2">
        <f>'[1]січень-вересень'!$D$28+'[1]січень-вересень'!$D$30</f>
        <v>114180</v>
      </c>
      <c r="F22" s="3">
        <f>'[1]січень-вересень'!$E$28+'[1]січень-вересень'!$E$30</f>
        <v>112187.29024999999</v>
      </c>
      <c r="G22" s="6">
        <f t="shared" si="1"/>
        <v>74.96048777277316</v>
      </c>
      <c r="H22" s="6">
        <f t="shared" si="0"/>
        <v>98.25476462602907</v>
      </c>
    </row>
    <row r="23" spans="2:8" ht="30.75" customHeight="1">
      <c r="B23" s="4" t="s">
        <v>38</v>
      </c>
      <c r="C23" s="5" t="s">
        <v>39</v>
      </c>
      <c r="D23" s="2">
        <f>'[1]січень-вересень'!$C$31+'[1]січень-вересень'!$C$32</f>
        <v>9681.6</v>
      </c>
      <c r="E23" s="2">
        <f>'[1]січень-вересень'!$D$31+'[1]січень-вересень'!$D$32</f>
        <v>4128</v>
      </c>
      <c r="F23" s="3">
        <f>'[1]січень-вересень'!$E$31+'[1]січень-вересень'!$E$32</f>
        <v>7562.472559999999</v>
      </c>
      <c r="G23" s="6">
        <f t="shared" si="1"/>
        <v>78.11180548669641</v>
      </c>
      <c r="H23" s="6">
        <f t="shared" si="0"/>
        <v>183.19943217054262</v>
      </c>
    </row>
    <row r="24" spans="2:8" ht="25.5" customHeight="1">
      <c r="B24" s="19" t="s">
        <v>40</v>
      </c>
      <c r="C24" s="5">
        <v>18020000</v>
      </c>
      <c r="D24" s="2">
        <v>9298</v>
      </c>
      <c r="E24" s="2">
        <f>'[1]січень-вересень'!$D$33</f>
        <v>2973</v>
      </c>
      <c r="F24" s="3">
        <f>'[1]січень-вересень'!$E$33</f>
        <v>2420.9169400000005</v>
      </c>
      <c r="G24" s="6">
        <f t="shared" si="1"/>
        <v>26.036964293396437</v>
      </c>
      <c r="H24" s="6">
        <f t="shared" si="0"/>
        <v>81.4301022536159</v>
      </c>
    </row>
    <row r="25" spans="2:8" ht="25.5" customHeight="1">
      <c r="B25" s="19" t="s">
        <v>4</v>
      </c>
      <c r="C25" s="5">
        <v>18030000</v>
      </c>
      <c r="D25" s="2">
        <v>99.2</v>
      </c>
      <c r="E25" s="2">
        <f>'[1]січень-вересень'!$D$34</f>
        <v>65.5</v>
      </c>
      <c r="F25" s="3">
        <f>'[1]січень-вересень'!$E$34</f>
        <v>70.48564</v>
      </c>
      <c r="G25" s="6">
        <f t="shared" si="1"/>
        <v>71.05407258064517</v>
      </c>
      <c r="H25" s="6">
        <f t="shared" si="0"/>
        <v>107.61166412213741</v>
      </c>
    </row>
    <row r="26" spans="2:8" ht="27" customHeight="1">
      <c r="B26" s="19" t="s">
        <v>5</v>
      </c>
      <c r="C26" s="5">
        <v>18040000</v>
      </c>
      <c r="D26" s="2"/>
      <c r="E26" s="2"/>
      <c r="F26" s="3">
        <f>'[1]січень-вересень'!$E$35</f>
        <v>-283.81102000000004</v>
      </c>
      <c r="G26" s="6"/>
      <c r="H26" s="6"/>
    </row>
    <row r="27" spans="2:8" ht="30.75" customHeight="1">
      <c r="B27" s="20" t="s">
        <v>41</v>
      </c>
      <c r="C27" s="5">
        <v>18050000</v>
      </c>
      <c r="D27" s="2">
        <f>'[1]січень-вересень'!$C$36</f>
        <v>200605</v>
      </c>
      <c r="E27" s="2">
        <f>'[1]січень-вересень'!$D$36</f>
        <v>126436.9</v>
      </c>
      <c r="F27" s="3">
        <f>'[1]січень-вересень'!$E$36</f>
        <v>169197.6598</v>
      </c>
      <c r="G27" s="6">
        <f t="shared" si="1"/>
        <v>84.34369023703297</v>
      </c>
      <c r="H27" s="6">
        <f t="shared" si="0"/>
        <v>133.81984199232977</v>
      </c>
    </row>
    <row r="28" spans="2:8" ht="18.75">
      <c r="B28" s="21" t="s">
        <v>42</v>
      </c>
      <c r="C28" s="13">
        <v>190000</v>
      </c>
      <c r="D28" s="2">
        <f>D29</f>
        <v>291.1</v>
      </c>
      <c r="E28" s="2">
        <f>E29</f>
        <v>393</v>
      </c>
      <c r="F28" s="2">
        <f>F29</f>
        <v>188.49633</v>
      </c>
      <c r="G28" s="6">
        <f t="shared" si="1"/>
        <v>64.75311920302302</v>
      </c>
      <c r="H28" s="6">
        <f t="shared" si="0"/>
        <v>47.96344274809161</v>
      </c>
    </row>
    <row r="29" spans="2:8" ht="18.75">
      <c r="B29" s="20" t="s">
        <v>43</v>
      </c>
      <c r="C29" s="5">
        <v>19010000</v>
      </c>
      <c r="D29" s="2">
        <v>291.1</v>
      </c>
      <c r="E29" s="2">
        <f>'[1]січень-вересень'!$D$38</f>
        <v>393</v>
      </c>
      <c r="F29" s="3">
        <f>'[1]січень-вересень'!$E$38</f>
        <v>188.49633</v>
      </c>
      <c r="G29" s="6">
        <f t="shared" si="1"/>
        <v>64.75311920302302</v>
      </c>
      <c r="H29" s="6">
        <f t="shared" si="0"/>
        <v>47.96344274809161</v>
      </c>
    </row>
    <row r="30" spans="2:8" ht="57.75" customHeight="1">
      <c r="B30" s="7" t="s">
        <v>50</v>
      </c>
      <c r="C30" s="5">
        <v>19040000</v>
      </c>
      <c r="D30" s="2"/>
      <c r="E30" s="2"/>
      <c r="F30" s="3"/>
      <c r="G30" s="6"/>
      <c r="H30" s="6"/>
    </row>
    <row r="31" spans="2:8" ht="18.75">
      <c r="B31" s="12" t="s">
        <v>6</v>
      </c>
      <c r="C31" s="13">
        <v>20000000</v>
      </c>
      <c r="D31" s="14">
        <f>D32+D36+D40</f>
        <v>30501.6</v>
      </c>
      <c r="E31" s="14">
        <f>E32+E36+E40</f>
        <v>13122.599999999999</v>
      </c>
      <c r="F31" s="14">
        <f>F32+F36+F40</f>
        <v>21062.023620000004</v>
      </c>
      <c r="G31" s="15">
        <f t="shared" si="1"/>
        <v>69.05219273743019</v>
      </c>
      <c r="H31" s="15">
        <f t="shared" si="0"/>
        <v>160.50190983494127</v>
      </c>
    </row>
    <row r="32" spans="2:8" ht="18.75">
      <c r="B32" s="22" t="s">
        <v>44</v>
      </c>
      <c r="C32" s="13">
        <v>21000000</v>
      </c>
      <c r="D32" s="14">
        <f>D33+D34+D35</f>
        <v>1666.4</v>
      </c>
      <c r="E32" s="14">
        <f>E33+E34+E35</f>
        <v>819.9000000000001</v>
      </c>
      <c r="F32" s="14">
        <f>F33+F34+F35</f>
        <v>1070.09337</v>
      </c>
      <c r="G32" s="15">
        <f t="shared" si="1"/>
        <v>64.21587674027845</v>
      </c>
      <c r="H32" s="15">
        <f t="shared" si="0"/>
        <v>130.51510793999267</v>
      </c>
    </row>
    <row r="33" spans="2:8" ht="63" customHeight="1">
      <c r="B33" s="23" t="s">
        <v>45</v>
      </c>
      <c r="C33" s="5">
        <v>21010300</v>
      </c>
      <c r="D33" s="2">
        <v>485.6</v>
      </c>
      <c r="E33" s="2">
        <f>'[1]січень-вересень'!$D$42</f>
        <v>299.2</v>
      </c>
      <c r="F33" s="3">
        <f>'[1]січень-вересень'!$E$42</f>
        <v>314.9</v>
      </c>
      <c r="G33" s="6">
        <f t="shared" si="1"/>
        <v>64.8476112026359</v>
      </c>
      <c r="H33" s="6">
        <f t="shared" si="0"/>
        <v>105.24732620320856</v>
      </c>
    </row>
    <row r="34" spans="2:8" ht="81" customHeight="1">
      <c r="B34" s="20" t="s">
        <v>8</v>
      </c>
      <c r="C34" s="5">
        <v>21080900</v>
      </c>
      <c r="D34" s="2">
        <v>3.8</v>
      </c>
      <c r="E34" s="2">
        <f>'[1]січень-вересень'!$D$44</f>
        <v>3</v>
      </c>
      <c r="F34" s="3">
        <f>'[1]січень-вересень'!$E$44</f>
        <v>11.85</v>
      </c>
      <c r="G34" s="6">
        <f t="shared" si="1"/>
        <v>311.8421052631579</v>
      </c>
      <c r="H34" s="6">
        <f t="shared" si="0"/>
        <v>395</v>
      </c>
    </row>
    <row r="35" spans="2:8" ht="27.75" customHeight="1">
      <c r="B35" s="24" t="s">
        <v>9</v>
      </c>
      <c r="C35" s="5">
        <v>21081100</v>
      </c>
      <c r="D35" s="2">
        <v>1177</v>
      </c>
      <c r="E35" s="2">
        <f>'[1]січень-вересень'!$D$45</f>
        <v>517.7</v>
      </c>
      <c r="F35" s="3">
        <f>'[1]січень-вересень'!$E$45</f>
        <v>743.3433699999999</v>
      </c>
      <c r="G35" s="6">
        <f t="shared" si="1"/>
        <v>63.15576635514019</v>
      </c>
      <c r="H35" s="6">
        <f t="shared" si="0"/>
        <v>143.58573884489084</v>
      </c>
    </row>
    <row r="36" spans="2:8" ht="41.25" customHeight="1">
      <c r="B36" s="22" t="s">
        <v>46</v>
      </c>
      <c r="C36" s="13">
        <v>22000000</v>
      </c>
      <c r="D36" s="14">
        <f>D37+D38+D39</f>
        <v>28590.699999999997</v>
      </c>
      <c r="E36" s="14">
        <f>E37+E38+E39</f>
        <v>12112.9</v>
      </c>
      <c r="F36" s="14">
        <f>F37+F38+F39</f>
        <v>19843.962140000003</v>
      </c>
      <c r="G36" s="15">
        <f t="shared" si="1"/>
        <v>69.40705243313387</v>
      </c>
      <c r="H36" s="15">
        <f t="shared" si="0"/>
        <v>163.82503066978185</v>
      </c>
    </row>
    <row r="37" spans="2:8" ht="24" customHeight="1">
      <c r="B37" s="20" t="s">
        <v>47</v>
      </c>
      <c r="C37" s="5">
        <v>22010000</v>
      </c>
      <c r="D37" s="2">
        <v>19886.6</v>
      </c>
      <c r="E37" s="2">
        <f>'[1]січень-вересень'!$D$47</f>
        <v>8524</v>
      </c>
      <c r="F37" s="3">
        <f>'[1]січень-вересень'!$E$47</f>
        <v>14440.119070000002</v>
      </c>
      <c r="G37" s="6">
        <f t="shared" si="1"/>
        <v>72.61230713143526</v>
      </c>
      <c r="H37" s="6">
        <f t="shared" si="0"/>
        <v>169.40543254340687</v>
      </c>
    </row>
    <row r="38" spans="2:8" ht="56.25" customHeight="1">
      <c r="B38" s="19" t="s">
        <v>48</v>
      </c>
      <c r="C38" s="5">
        <v>22080400</v>
      </c>
      <c r="D38" s="2">
        <v>4446.3</v>
      </c>
      <c r="E38" s="2">
        <f>'[1]січень-вересень'!$D$48</f>
        <v>3240</v>
      </c>
      <c r="F38" s="3">
        <f>'[1]січень-вересень'!$E$48</f>
        <v>2418.6</v>
      </c>
      <c r="G38" s="6">
        <f t="shared" si="1"/>
        <v>54.39578975777613</v>
      </c>
      <c r="H38" s="6">
        <f t="shared" si="0"/>
        <v>74.64814814814814</v>
      </c>
    </row>
    <row r="39" spans="2:8" ht="22.5" customHeight="1">
      <c r="B39" s="24" t="s">
        <v>10</v>
      </c>
      <c r="C39" s="5">
        <v>22090000</v>
      </c>
      <c r="D39" s="2">
        <v>4257.8</v>
      </c>
      <c r="E39" s="2">
        <f>'[1]січень-вересень'!$D$49</f>
        <v>348.9</v>
      </c>
      <c r="F39" s="3">
        <f>'[1]січень-вересень'!$E$49</f>
        <v>2985.24307</v>
      </c>
      <c r="G39" s="6">
        <f t="shared" si="1"/>
        <v>70.11233665273146</v>
      </c>
      <c r="H39" s="6">
        <f t="shared" si="0"/>
        <v>855.6156692462023</v>
      </c>
    </row>
    <row r="40" spans="2:8" ht="23.25" customHeight="1">
      <c r="B40" s="22" t="s">
        <v>11</v>
      </c>
      <c r="C40" s="13">
        <v>24000000</v>
      </c>
      <c r="D40" s="14">
        <f>D41</f>
        <v>244.5</v>
      </c>
      <c r="E40" s="14">
        <f>E41</f>
        <v>189.8</v>
      </c>
      <c r="F40" s="14">
        <f>F41</f>
        <v>147.96811</v>
      </c>
      <c r="G40" s="15">
        <f t="shared" si="1"/>
        <v>60.51865439672801</v>
      </c>
      <c r="H40" s="15">
        <f t="shared" si="0"/>
        <v>77.9600158061117</v>
      </c>
    </row>
    <row r="41" spans="2:8" ht="22.5" customHeight="1">
      <c r="B41" s="24" t="s">
        <v>7</v>
      </c>
      <c r="C41" s="5">
        <v>24060300</v>
      </c>
      <c r="D41" s="2">
        <v>244.5</v>
      </c>
      <c r="E41" s="2">
        <f>'[1]січень-вересень'!$D$51</f>
        <v>189.8</v>
      </c>
      <c r="F41" s="3">
        <f>'[1]січень-вересень'!$E$51</f>
        <v>147.96811</v>
      </c>
      <c r="G41" s="6">
        <f t="shared" si="1"/>
        <v>60.51865439672801</v>
      </c>
      <c r="H41" s="6">
        <f t="shared" si="0"/>
        <v>77.9600158061117</v>
      </c>
    </row>
    <row r="42" spans="2:8" ht="18.75">
      <c r="B42" s="12" t="s">
        <v>12</v>
      </c>
      <c r="C42" s="13">
        <v>30000000</v>
      </c>
      <c r="D42" s="14">
        <f>D43</f>
        <v>284</v>
      </c>
      <c r="E42" s="14">
        <f>E43</f>
        <v>36.4</v>
      </c>
      <c r="F42" s="14">
        <f>F43</f>
        <v>236.31687</v>
      </c>
      <c r="G42" s="15">
        <f t="shared" si="1"/>
        <v>83.21016549295774</v>
      </c>
      <c r="H42" s="15">
        <f t="shared" si="0"/>
        <v>649.2221703296703</v>
      </c>
    </row>
    <row r="43" spans="2:8" ht="93.75">
      <c r="B43" s="35" t="s">
        <v>79</v>
      </c>
      <c r="C43" s="5">
        <v>31010200</v>
      </c>
      <c r="D43" s="2">
        <v>284</v>
      </c>
      <c r="E43" s="2">
        <f>'[1]січень-вересень'!$D$52</f>
        <v>36.4</v>
      </c>
      <c r="F43" s="3">
        <f>'[1]січень-вересень'!$E$52</f>
        <v>236.31687</v>
      </c>
      <c r="G43" s="6">
        <f t="shared" si="1"/>
        <v>83.21016549295774</v>
      </c>
      <c r="H43" s="6">
        <f t="shared" si="0"/>
        <v>649.2221703296703</v>
      </c>
    </row>
    <row r="44" spans="2:8" ht="37.5">
      <c r="B44" s="34" t="s">
        <v>78</v>
      </c>
      <c r="C44" s="5">
        <v>31020000</v>
      </c>
      <c r="D44" s="2"/>
      <c r="E44" s="2"/>
      <c r="F44" s="3">
        <f>'[1]січень-вересень'!$E$53</f>
        <v>1.0194</v>
      </c>
      <c r="G44" s="6"/>
      <c r="H44" s="6"/>
    </row>
    <row r="45" spans="2:8" ht="18.75">
      <c r="B45" s="25" t="s">
        <v>49</v>
      </c>
      <c r="C45" s="13"/>
      <c r="D45" s="14">
        <f>D6+D31+D42</f>
        <v>859444.8999999999</v>
      </c>
      <c r="E45" s="14">
        <f>E6+E31+E42</f>
        <v>575735.7</v>
      </c>
      <c r="F45" s="14">
        <f>F6+F31+F42+F44</f>
        <v>675841.864568</v>
      </c>
      <c r="G45" s="15">
        <f t="shared" si="1"/>
        <v>78.63702077561925</v>
      </c>
      <c r="H45" s="15">
        <f t="shared" si="0"/>
        <v>117.38752079608751</v>
      </c>
    </row>
    <row r="46" spans="2:8" ht="18.75">
      <c r="B46" s="26" t="s">
        <v>51</v>
      </c>
      <c r="C46" s="27"/>
      <c r="D46" s="30"/>
      <c r="E46" s="14"/>
      <c r="F46" s="14"/>
      <c r="G46" s="15"/>
      <c r="H46" s="15"/>
    </row>
    <row r="47" spans="2:8" ht="18.75" customHeight="1">
      <c r="B47" s="28" t="s">
        <v>52</v>
      </c>
      <c r="C47" s="29" t="s">
        <v>53</v>
      </c>
      <c r="D47" s="31">
        <v>34223.6</v>
      </c>
      <c r="E47" s="32">
        <v>25568.3</v>
      </c>
      <c r="F47" s="32">
        <v>22537.4</v>
      </c>
      <c r="G47" s="15">
        <f t="shared" si="1"/>
        <v>65.85338772075411</v>
      </c>
      <c r="H47" s="15">
        <f t="shared" si="0"/>
        <v>88.14586812576512</v>
      </c>
    </row>
    <row r="48" spans="2:8" ht="18.75" customHeight="1">
      <c r="B48" s="28" t="s">
        <v>54</v>
      </c>
      <c r="C48" s="29" t="s">
        <v>55</v>
      </c>
      <c r="D48" s="31">
        <v>619706.4</v>
      </c>
      <c r="E48" s="32">
        <v>451957.1</v>
      </c>
      <c r="F48" s="32">
        <v>382912.8</v>
      </c>
      <c r="G48" s="15">
        <f t="shared" si="1"/>
        <v>61.789389297899774</v>
      </c>
      <c r="H48" s="15">
        <f t="shared" si="0"/>
        <v>84.72326245123708</v>
      </c>
    </row>
    <row r="49" spans="2:8" ht="18.75">
      <c r="B49" s="28" t="s">
        <v>56</v>
      </c>
      <c r="C49" s="29" t="s">
        <v>57</v>
      </c>
      <c r="D49" s="31">
        <v>126208.2</v>
      </c>
      <c r="E49" s="32">
        <v>92760.3</v>
      </c>
      <c r="F49" s="32">
        <v>89848.7</v>
      </c>
      <c r="G49" s="15">
        <f t="shared" si="1"/>
        <v>71.1908576463336</v>
      </c>
      <c r="H49" s="15">
        <f t="shared" si="0"/>
        <v>96.86115719763735</v>
      </c>
    </row>
    <row r="50" spans="2:8" ht="18.75">
      <c r="B50" s="28" t="s">
        <v>58</v>
      </c>
      <c r="C50" s="29" t="s">
        <v>59</v>
      </c>
      <c r="D50" s="31">
        <v>14667.8</v>
      </c>
      <c r="E50" s="32">
        <v>11044.4</v>
      </c>
      <c r="F50" s="32">
        <v>9230.1</v>
      </c>
      <c r="G50" s="15">
        <f t="shared" si="1"/>
        <v>62.92763740983652</v>
      </c>
      <c r="H50" s="15">
        <f t="shared" si="0"/>
        <v>83.5726703125566</v>
      </c>
    </row>
    <row r="51" spans="2:8" ht="18.75">
      <c r="B51" s="28" t="s">
        <v>60</v>
      </c>
      <c r="C51" s="29" t="s">
        <v>61</v>
      </c>
      <c r="D51" s="31">
        <v>12931.2</v>
      </c>
      <c r="E51" s="32">
        <v>9729.7</v>
      </c>
      <c r="F51" s="32">
        <v>8729.6</v>
      </c>
      <c r="G51" s="15">
        <f t="shared" si="1"/>
        <v>67.50804256372184</v>
      </c>
      <c r="H51" s="15">
        <f t="shared" si="0"/>
        <v>89.72116303688705</v>
      </c>
    </row>
    <row r="52" spans="2:8" ht="18.75">
      <c r="B52" s="28" t="s">
        <v>62</v>
      </c>
      <c r="C52" s="29" t="s">
        <v>63</v>
      </c>
      <c r="D52" s="31">
        <v>24583.3</v>
      </c>
      <c r="E52" s="32">
        <v>17959.2</v>
      </c>
      <c r="F52" s="32">
        <v>15374.7</v>
      </c>
      <c r="G52" s="15">
        <f t="shared" si="1"/>
        <v>62.541237344050636</v>
      </c>
      <c r="H52" s="15">
        <f t="shared" si="0"/>
        <v>85.60904717359348</v>
      </c>
    </row>
    <row r="53" spans="2:8" ht="18.75">
      <c r="B53" s="28" t="s">
        <v>64</v>
      </c>
      <c r="C53" s="29" t="s">
        <v>65</v>
      </c>
      <c r="D53" s="31">
        <v>110.1</v>
      </c>
      <c r="E53" s="32">
        <v>85.1</v>
      </c>
      <c r="F53" s="32">
        <v>56.1</v>
      </c>
      <c r="G53" s="15">
        <f t="shared" si="1"/>
        <v>50.95367847411445</v>
      </c>
      <c r="H53" s="15">
        <f t="shared" si="0"/>
        <v>65.92244418331376</v>
      </c>
    </row>
    <row r="54" spans="2:8" ht="18.75">
      <c r="B54" s="28" t="s">
        <v>66</v>
      </c>
      <c r="C54" s="29" t="s">
        <v>67</v>
      </c>
      <c r="D54" s="31">
        <v>70</v>
      </c>
      <c r="E54" s="32">
        <v>52.6</v>
      </c>
      <c r="F54" s="32">
        <v>39.4</v>
      </c>
      <c r="G54" s="15">
        <f t="shared" si="1"/>
        <v>56.285714285714285</v>
      </c>
      <c r="H54" s="15">
        <f t="shared" si="0"/>
        <v>74.90494296577947</v>
      </c>
    </row>
    <row r="55" spans="2:8" ht="18.75">
      <c r="B55" s="26" t="s">
        <v>68</v>
      </c>
      <c r="C55" s="27"/>
      <c r="D55" s="33">
        <f>SUM(D47:D54)</f>
        <v>832500.6</v>
      </c>
      <c r="E55" s="33">
        <f>SUM(E47:E54)</f>
        <v>609156.6999999998</v>
      </c>
      <c r="F55" s="33">
        <f>SUM(F47:F54)</f>
        <v>528728.7999999999</v>
      </c>
      <c r="G55" s="15">
        <f t="shared" si="1"/>
        <v>63.51092119333006</v>
      </c>
      <c r="H55" s="15">
        <f t="shared" si="0"/>
        <v>86.7968455407287</v>
      </c>
    </row>
    <row r="56" spans="2:8" ht="18.75">
      <c r="B56" s="26" t="s">
        <v>69</v>
      </c>
      <c r="C56" s="29"/>
      <c r="D56" s="31"/>
      <c r="E56" s="14"/>
      <c r="F56" s="14"/>
      <c r="G56" s="15"/>
      <c r="H56" s="15"/>
    </row>
    <row r="57" spans="2:8" ht="18.75">
      <c r="B57" s="28" t="s">
        <v>52</v>
      </c>
      <c r="C57" s="29" t="s">
        <v>53</v>
      </c>
      <c r="D57" s="31">
        <v>1752.3</v>
      </c>
      <c r="E57" s="32">
        <v>662.8</v>
      </c>
      <c r="F57" s="32">
        <v>662.5</v>
      </c>
      <c r="G57" s="15">
        <f t="shared" si="1"/>
        <v>37.807453061690346</v>
      </c>
      <c r="H57" s="15">
        <f t="shared" si="0"/>
        <v>99.95473747736875</v>
      </c>
    </row>
    <row r="58" spans="2:8" ht="18.75">
      <c r="B58" s="28" t="s">
        <v>54</v>
      </c>
      <c r="C58" s="29" t="s">
        <v>55</v>
      </c>
      <c r="D58" s="31">
        <v>22277.7</v>
      </c>
      <c r="E58" s="32">
        <v>20841.7</v>
      </c>
      <c r="F58" s="32">
        <v>15885.7</v>
      </c>
      <c r="G58" s="15">
        <f t="shared" si="1"/>
        <v>71.30763050045562</v>
      </c>
      <c r="H58" s="15">
        <f t="shared" si="0"/>
        <v>76.22074974690165</v>
      </c>
    </row>
    <row r="59" spans="2:8" ht="18.75">
      <c r="B59" s="28" t="s">
        <v>56</v>
      </c>
      <c r="C59" s="29" t="s">
        <v>57</v>
      </c>
      <c r="D59" s="31">
        <v>2360.7</v>
      </c>
      <c r="E59" s="32">
        <v>2360.7</v>
      </c>
      <c r="F59" s="32">
        <v>1713.2</v>
      </c>
      <c r="G59" s="15">
        <f t="shared" si="1"/>
        <v>72.57169483627737</v>
      </c>
      <c r="H59" s="15">
        <f t="shared" si="0"/>
        <v>72.57169483627737</v>
      </c>
    </row>
    <row r="60" spans="2:8" ht="18.75">
      <c r="B60" s="28" t="s">
        <v>60</v>
      </c>
      <c r="C60" s="29" t="s">
        <v>61</v>
      </c>
      <c r="D60" s="31">
        <v>9514.9</v>
      </c>
      <c r="E60" s="32">
        <v>9514.9</v>
      </c>
      <c r="F60" s="32">
        <v>7809.4</v>
      </c>
      <c r="G60" s="15">
        <f t="shared" si="1"/>
        <v>82.075481613049</v>
      </c>
      <c r="H60" s="15">
        <f t="shared" si="0"/>
        <v>82.075481613049</v>
      </c>
    </row>
    <row r="61" spans="2:8" ht="18.75">
      <c r="B61" s="28" t="s">
        <v>62</v>
      </c>
      <c r="C61" s="29" t="s">
        <v>63</v>
      </c>
      <c r="D61" s="31">
        <v>2314.2</v>
      </c>
      <c r="E61" s="32">
        <v>2314.2</v>
      </c>
      <c r="F61" s="32">
        <v>1671.4</v>
      </c>
      <c r="G61" s="15">
        <f t="shared" si="1"/>
        <v>72.22366260478785</v>
      </c>
      <c r="H61" s="15">
        <f t="shared" si="0"/>
        <v>72.22366260478785</v>
      </c>
    </row>
    <row r="62" spans="2:8" ht="18.75">
      <c r="B62" s="28" t="s">
        <v>70</v>
      </c>
      <c r="C62" s="29" t="s">
        <v>71</v>
      </c>
      <c r="D62" s="31">
        <v>20774.9</v>
      </c>
      <c r="E62" s="32">
        <v>18214.9</v>
      </c>
      <c r="F62" s="32">
        <v>10414.4</v>
      </c>
      <c r="G62" s="15">
        <f t="shared" si="1"/>
        <v>50.129723849452944</v>
      </c>
      <c r="H62" s="15">
        <f t="shared" si="0"/>
        <v>57.17516977858785</v>
      </c>
    </row>
    <row r="63" spans="2:8" ht="37.5">
      <c r="B63" s="28" t="s">
        <v>72</v>
      </c>
      <c r="C63" s="29" t="s">
        <v>73</v>
      </c>
      <c r="D63" s="31">
        <v>10</v>
      </c>
      <c r="E63" s="32">
        <v>10</v>
      </c>
      <c r="F63" s="32"/>
      <c r="G63" s="15"/>
      <c r="H63" s="15"/>
    </row>
    <row r="64" spans="2:8" ht="18.75">
      <c r="B64" s="28" t="s">
        <v>74</v>
      </c>
      <c r="C64" s="29" t="s">
        <v>75</v>
      </c>
      <c r="D64" s="31">
        <v>1800</v>
      </c>
      <c r="E64" s="32">
        <v>1319.4</v>
      </c>
      <c r="F64" s="32">
        <v>1319.4</v>
      </c>
      <c r="G64" s="15">
        <f t="shared" si="1"/>
        <v>73.30000000000001</v>
      </c>
      <c r="H64" s="15">
        <f t="shared" si="0"/>
        <v>100</v>
      </c>
    </row>
    <row r="65" spans="2:8" ht="18.75">
      <c r="B65" s="26" t="s">
        <v>76</v>
      </c>
      <c r="C65" s="27"/>
      <c r="D65" s="33">
        <f>SUM(D57:D64)</f>
        <v>60804.7</v>
      </c>
      <c r="E65" s="33">
        <f>SUM(E57:E64)</f>
        <v>55238.6</v>
      </c>
      <c r="F65" s="33">
        <f>SUM(F57:F64)</f>
        <v>39476.00000000001</v>
      </c>
      <c r="G65" s="15">
        <f t="shared" si="1"/>
        <v>64.922612890122</v>
      </c>
      <c r="H65" s="15">
        <f t="shared" si="0"/>
        <v>71.46451937594365</v>
      </c>
    </row>
    <row r="66" spans="2:8" ht="18.75">
      <c r="B66" s="26" t="s">
        <v>77</v>
      </c>
      <c r="C66" s="27"/>
      <c r="D66" s="33">
        <f>D55+D65</f>
        <v>893305.2999999999</v>
      </c>
      <c r="E66" s="33">
        <f>E55+E65</f>
        <v>664395.2999999998</v>
      </c>
      <c r="F66" s="33">
        <f>F55+F65</f>
        <v>568204.7999999999</v>
      </c>
      <c r="G66" s="15">
        <f t="shared" si="1"/>
        <v>63.607010951351114</v>
      </c>
      <c r="H66" s="15">
        <f t="shared" si="0"/>
        <v>85.52209806420969</v>
      </c>
    </row>
  </sheetData>
  <sheetProtection/>
  <mergeCells count="8">
    <mergeCell ref="B1:H1"/>
    <mergeCell ref="B2:H2"/>
    <mergeCell ref="B3:B4"/>
    <mergeCell ref="C3:C4"/>
    <mergeCell ref="D3:D4"/>
    <mergeCell ref="E3:E4"/>
    <mergeCell ref="F3:F4"/>
    <mergeCell ref="G3:H3"/>
  </mergeCells>
  <printOptions/>
  <pageMargins left="0.1968503937007874" right="0.4724409448818898" top="0.4330708661417323" bottom="0.3937007874015748" header="0.984251968503937" footer="0.275590551181102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serwer</cp:lastModifiedBy>
  <cp:lastPrinted>2015-10-21T12:02:21Z</cp:lastPrinted>
  <dcterms:created xsi:type="dcterms:W3CDTF">1996-10-08T23:32:33Z</dcterms:created>
  <dcterms:modified xsi:type="dcterms:W3CDTF">2015-10-21T12:02:52Z</dcterms:modified>
  <cp:category/>
  <cp:version/>
  <cp:contentType/>
  <cp:contentStatus/>
</cp:coreProperties>
</file>